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jaquez\Downloads\"/>
    </mc:Choice>
  </mc:AlternateContent>
  <bookViews>
    <workbookView xWindow="585" yWindow="270" windowWidth="10845" windowHeight="11730" tabRatio="704"/>
  </bookViews>
  <sheets>
    <sheet name="Budget Summary" sheetId="1" r:id="rId1"/>
    <sheet name="Personnel - Effort" sheetId="10" r:id="rId2"/>
    <sheet name="Salary Calculations Yr1-Yr5" sheetId="9" state="hidden" r:id="rId3"/>
  </sheets>
  <definedNames>
    <definedName name="_xlnm.Print_Area" localSheetId="0">'Budget Summary'!$A$1:$O$88</definedName>
    <definedName name="_xlnm.Print_Area" localSheetId="1">'Personnel - Effort'!$A$1:$Z$23</definedName>
    <definedName name="_xlnm.Print_Area" localSheetId="2">'Salary Calculations Yr1-Yr5'!$A$1:$U$18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P45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8" i="1"/>
  <c r="E23" i="10"/>
  <c r="T26" i="10" s="1"/>
  <c r="K58" i="1" s="1"/>
  <c r="F23" i="10"/>
  <c r="T27" i="10" s="1"/>
  <c r="L58" i="1" s="1"/>
  <c r="G23" i="10"/>
  <c r="T28" i="10" s="1"/>
  <c r="M58" i="1" s="1"/>
  <c r="H23" i="10"/>
  <c r="T29" i="10" s="1"/>
  <c r="I23" i="10"/>
  <c r="T30" i="10" s="1"/>
  <c r="X2" i="10"/>
  <c r="A2" i="10"/>
  <c r="K2" i="10"/>
  <c r="E2" i="10"/>
  <c r="B4" i="10"/>
  <c r="B3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9" i="10"/>
  <c r="K10" i="10"/>
  <c r="L10" i="10"/>
  <c r="M10" i="10"/>
  <c r="K11" i="10"/>
  <c r="L11" i="10"/>
  <c r="M11" i="10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M9" i="10"/>
  <c r="L9" i="10"/>
  <c r="K9" i="10"/>
  <c r="J9" i="10"/>
  <c r="L23" i="10" l="1"/>
  <c r="N58" i="1"/>
  <c r="O58" i="1"/>
  <c r="P58" i="1"/>
  <c r="K23" i="10"/>
  <c r="V27" i="10" s="1"/>
  <c r="L57" i="1" s="1"/>
  <c r="M23" i="10"/>
  <c r="V29" i="10" s="1"/>
  <c r="N57" i="1" s="1"/>
  <c r="N23" i="10"/>
  <c r="V30" i="10" s="1"/>
  <c r="O57" i="1" s="1"/>
  <c r="V28" i="10"/>
  <c r="M57" i="1" s="1"/>
  <c r="W15" i="10"/>
  <c r="AB15" i="10" s="1"/>
  <c r="N14" i="1" s="1"/>
  <c r="V17" i="10"/>
  <c r="AA17" i="10" s="1"/>
  <c r="M16" i="1" s="1"/>
  <c r="U12" i="10"/>
  <c r="X22" i="10"/>
  <c r="AC22" i="10" s="1"/>
  <c r="O21" i="1" s="1"/>
  <c r="W22" i="10"/>
  <c r="AB22" i="10" s="1"/>
  <c r="N21" i="1" s="1"/>
  <c r="V22" i="10"/>
  <c r="AA22" i="10" s="1"/>
  <c r="M21" i="1" s="1"/>
  <c r="X21" i="10"/>
  <c r="W21" i="10"/>
  <c r="AB21" i="10" s="1"/>
  <c r="N20" i="1" s="1"/>
  <c r="U21" i="10"/>
  <c r="X20" i="10"/>
  <c r="W20" i="10"/>
  <c r="AB20" i="10" s="1"/>
  <c r="N19" i="1" s="1"/>
  <c r="X19" i="10"/>
  <c r="W19" i="10"/>
  <c r="X18" i="10"/>
  <c r="AC18" i="10" s="1"/>
  <c r="O17" i="1" s="1"/>
  <c r="X17" i="10"/>
  <c r="AC17" i="10" s="1"/>
  <c r="O16" i="1" s="1"/>
  <c r="W17" i="10"/>
  <c r="AB17" i="10" s="1"/>
  <c r="N16" i="1" s="1"/>
  <c r="U17" i="10"/>
  <c r="Z17" i="10" s="1"/>
  <c r="L16" i="1" s="1"/>
  <c r="X16" i="10"/>
  <c r="AC16" i="10" s="1"/>
  <c r="O15" i="1" s="1"/>
  <c r="W16" i="10"/>
  <c r="AB16" i="10" s="1"/>
  <c r="N15" i="1" s="1"/>
  <c r="X15" i="10"/>
  <c r="AC15" i="10" s="1"/>
  <c r="O14" i="1" s="1"/>
  <c r="V15" i="10"/>
  <c r="AA15" i="10" s="1"/>
  <c r="M14" i="1" s="1"/>
  <c r="X14" i="10"/>
  <c r="AC14" i="10" s="1"/>
  <c r="O13" i="1" s="1"/>
  <c r="V14" i="10"/>
  <c r="AA14" i="10" s="1"/>
  <c r="M13" i="1" s="1"/>
  <c r="U14" i="10"/>
  <c r="Z14" i="10" s="1"/>
  <c r="L13" i="1" s="1"/>
  <c r="X13" i="10"/>
  <c r="W13" i="10"/>
  <c r="AB13" i="10" s="1"/>
  <c r="N12" i="1" s="1"/>
  <c r="X11" i="10"/>
  <c r="W11" i="10"/>
  <c r="AB11" i="10" s="1"/>
  <c r="N10" i="1" s="1"/>
  <c r="V11" i="10"/>
  <c r="AA11" i="10" s="1"/>
  <c r="M10" i="1" s="1"/>
  <c r="U11" i="10"/>
  <c r="Z11" i="10" s="1"/>
  <c r="L10" i="1" s="1"/>
  <c r="J22" i="10"/>
  <c r="J21" i="10"/>
  <c r="T21" i="10" s="1"/>
  <c r="Y21" i="10" s="1"/>
  <c r="K20" i="1" s="1"/>
  <c r="J20" i="10"/>
  <c r="T20" i="10" s="1"/>
  <c r="Y20" i="10" s="1"/>
  <c r="K19" i="1" s="1"/>
  <c r="J19" i="10"/>
  <c r="T19" i="10" s="1"/>
  <c r="Y19" i="10" s="1"/>
  <c r="K18" i="1" s="1"/>
  <c r="J18" i="10"/>
  <c r="T18" i="10" s="1"/>
  <c r="J17" i="10"/>
  <c r="T17" i="10" s="1"/>
  <c r="J16" i="10"/>
  <c r="T16" i="10" s="1"/>
  <c r="J15" i="10"/>
  <c r="J14" i="10"/>
  <c r="J13" i="10"/>
  <c r="T13" i="10" s="1"/>
  <c r="Y13" i="10" s="1"/>
  <c r="K12" i="1" s="1"/>
  <c r="J12" i="10"/>
  <c r="T12" i="10" s="1"/>
  <c r="Y12" i="10" s="1"/>
  <c r="K11" i="1" s="1"/>
  <c r="J11" i="10"/>
  <c r="Z12" i="10" l="1"/>
  <c r="L11" i="1" s="1"/>
  <c r="Y17" i="10"/>
  <c r="K16" i="1" s="1"/>
  <c r="Y18" i="10"/>
  <c r="K17" i="1" s="1"/>
  <c r="AC13" i="10"/>
  <c r="O12" i="1" s="1"/>
  <c r="X12" i="10"/>
  <c r="AC12" i="10" s="1"/>
  <c r="O11" i="1" s="1"/>
  <c r="T15" i="10"/>
  <c r="Y15" i="10" s="1"/>
  <c r="K14" i="1" s="1"/>
  <c r="T22" i="10"/>
  <c r="Y22" i="10" s="1"/>
  <c r="K21" i="1" s="1"/>
  <c r="U13" i="10"/>
  <c r="Z13" i="10" s="1"/>
  <c r="L12" i="1" s="1"/>
  <c r="U18" i="10"/>
  <c r="Z18" i="10" s="1"/>
  <c r="L17" i="1" s="1"/>
  <c r="AC20" i="10"/>
  <c r="O19" i="1" s="1"/>
  <c r="T11" i="10"/>
  <c r="Y11" i="10" s="1"/>
  <c r="K10" i="1" s="1"/>
  <c r="U10" i="10"/>
  <c r="Z10" i="10" s="1"/>
  <c r="L9" i="1" s="1"/>
  <c r="U20" i="10"/>
  <c r="Z20" i="10" s="1"/>
  <c r="L19" i="1" s="1"/>
  <c r="V12" i="10"/>
  <c r="AA12" i="10" s="1"/>
  <c r="M11" i="1" s="1"/>
  <c r="V18" i="10"/>
  <c r="AA18" i="10" s="1"/>
  <c r="M17" i="1" s="1"/>
  <c r="AC11" i="10"/>
  <c r="O10" i="1" s="1"/>
  <c r="U15" i="10"/>
  <c r="Z15" i="10" s="1"/>
  <c r="L14" i="1" s="1"/>
  <c r="U22" i="10"/>
  <c r="Z22" i="10" s="1"/>
  <c r="L21" i="1" s="1"/>
  <c r="V13" i="10"/>
  <c r="AA13" i="10" s="1"/>
  <c r="M12" i="1" s="1"/>
  <c r="V20" i="10"/>
  <c r="AA20" i="10" s="1"/>
  <c r="M19" i="1" s="1"/>
  <c r="W12" i="10"/>
  <c r="AB12" i="10" s="1"/>
  <c r="N11" i="1" s="1"/>
  <c r="W18" i="10"/>
  <c r="AB18" i="10" s="1"/>
  <c r="N17" i="1" s="1"/>
  <c r="W14" i="10"/>
  <c r="AB14" i="10" s="1"/>
  <c r="N13" i="1" s="1"/>
  <c r="T14" i="10"/>
  <c r="Y14" i="10" s="1"/>
  <c r="K13" i="1" s="1"/>
  <c r="AC21" i="10"/>
  <c r="O20" i="1" s="1"/>
  <c r="V21" i="10"/>
  <c r="AA21" i="10" s="1"/>
  <c r="M20" i="1" s="1"/>
  <c r="Z21" i="10"/>
  <c r="L20" i="1" s="1"/>
  <c r="V19" i="10"/>
  <c r="AA19" i="10" s="1"/>
  <c r="M18" i="1" s="1"/>
  <c r="AC19" i="10"/>
  <c r="O18" i="1" s="1"/>
  <c r="AB19" i="10"/>
  <c r="N18" i="1" s="1"/>
  <c r="U19" i="10"/>
  <c r="Z19" i="10" s="1"/>
  <c r="L18" i="1" s="1"/>
  <c r="V16" i="10"/>
  <c r="AA16" i="10" s="1"/>
  <c r="M15" i="1" s="1"/>
  <c r="U16" i="10"/>
  <c r="Z16" i="10" s="1"/>
  <c r="L15" i="1" s="1"/>
  <c r="Y16" i="10"/>
  <c r="K15" i="1" s="1"/>
  <c r="X10" i="10"/>
  <c r="J10" i="10"/>
  <c r="J23" i="10" s="1"/>
  <c r="V26" i="10" l="1"/>
  <c r="K57" i="1" s="1"/>
  <c r="W10" i="10"/>
  <c r="AB10" i="10" s="1"/>
  <c r="N9" i="1" s="1"/>
  <c r="T10" i="10"/>
  <c r="Y10" i="10" s="1"/>
  <c r="K9" i="1" s="1"/>
  <c r="W9" i="10"/>
  <c r="AB9" i="10" s="1"/>
  <c r="N8" i="1" s="1"/>
  <c r="V10" i="10"/>
  <c r="AA10" i="10" s="1"/>
  <c r="M9" i="1" s="1"/>
  <c r="T9" i="10"/>
  <c r="Y9" i="10" s="1"/>
  <c r="X9" i="10"/>
  <c r="AC9" i="10" s="1"/>
  <c r="O8" i="1" s="1"/>
  <c r="V9" i="10"/>
  <c r="AA9" i="10" s="1"/>
  <c r="M8" i="1" s="1"/>
  <c r="U9" i="10"/>
  <c r="Z9" i="10" s="1"/>
  <c r="L8" i="1" s="1"/>
  <c r="B5" i="10"/>
  <c r="AA4" i="10" s="1"/>
  <c r="K8" i="1" l="1"/>
  <c r="AB4" i="10"/>
  <c r="Y4" i="10"/>
  <c r="AC4" i="10"/>
  <c r="Z4" i="10"/>
  <c r="AC10" i="10"/>
  <c r="O9" i="1" s="1"/>
  <c r="L42" i="1"/>
  <c r="M42" i="1"/>
  <c r="N42" i="1"/>
  <c r="O42" i="1"/>
  <c r="K42" i="1"/>
  <c r="L47" i="1"/>
  <c r="M47" i="1"/>
  <c r="N47" i="1"/>
  <c r="O47" i="1"/>
  <c r="K47" i="1"/>
  <c r="Y23" i="10" l="1"/>
  <c r="AD21" i="10"/>
  <c r="AD20" i="10"/>
  <c r="AA23" i="10"/>
  <c r="AB23" i="10"/>
  <c r="AD16" i="10"/>
  <c r="AD17" i="10"/>
  <c r="AD13" i="10"/>
  <c r="AD9" i="10"/>
  <c r="AD12" i="10"/>
  <c r="AD14" i="10"/>
  <c r="AD18" i="10"/>
  <c r="AC23" i="10" l="1"/>
  <c r="AD10" i="10"/>
  <c r="Z23" i="10"/>
  <c r="AD19" i="10"/>
  <c r="AD22" i="10"/>
  <c r="AD15" i="10"/>
  <c r="AD11" i="10"/>
  <c r="A52" i="1"/>
  <c r="P77" i="1" l="1"/>
  <c r="P76" i="1"/>
  <c r="P71" i="1"/>
  <c r="P70" i="1"/>
  <c r="D7" i="9"/>
  <c r="C8" i="9"/>
  <c r="G8" i="9" s="1"/>
  <c r="D9" i="9"/>
  <c r="D10" i="9"/>
  <c r="D11" i="9"/>
  <c r="C12" i="9"/>
  <c r="G12" i="9" s="1"/>
  <c r="C15" i="9"/>
  <c r="G15" i="9" s="1"/>
  <c r="A7" i="9"/>
  <c r="B7" i="9"/>
  <c r="F7" i="9" s="1"/>
  <c r="J7" i="9" s="1"/>
  <c r="N7" i="9" s="1"/>
  <c r="R7" i="9" s="1"/>
  <c r="A8" i="9"/>
  <c r="B8" i="9"/>
  <c r="F8" i="9" s="1"/>
  <c r="J8" i="9" s="1"/>
  <c r="N8" i="9" s="1"/>
  <c r="R8" i="9" s="1"/>
  <c r="A9" i="9"/>
  <c r="B9" i="9"/>
  <c r="F9" i="9" s="1"/>
  <c r="J9" i="9" s="1"/>
  <c r="N9" i="9" s="1"/>
  <c r="R9" i="9" s="1"/>
  <c r="A10" i="9"/>
  <c r="B10" i="9"/>
  <c r="F10" i="9" s="1"/>
  <c r="J10" i="9" s="1"/>
  <c r="N10" i="9" s="1"/>
  <c r="R10" i="9" s="1"/>
  <c r="A11" i="9"/>
  <c r="B11" i="9"/>
  <c r="F11" i="9" s="1"/>
  <c r="J11" i="9" s="1"/>
  <c r="N11" i="9" s="1"/>
  <c r="R11" i="9" s="1"/>
  <c r="C11" i="9"/>
  <c r="G11" i="9" s="1"/>
  <c r="A12" i="9"/>
  <c r="B12" i="9"/>
  <c r="F12" i="9" s="1"/>
  <c r="J12" i="9" s="1"/>
  <c r="N12" i="9" s="1"/>
  <c r="R12" i="9" s="1"/>
  <c r="A13" i="9"/>
  <c r="B13" i="9"/>
  <c r="F13" i="9" s="1"/>
  <c r="J13" i="9" s="1"/>
  <c r="N13" i="9" s="1"/>
  <c r="R13" i="9" s="1"/>
  <c r="A14" i="9"/>
  <c r="B14" i="9"/>
  <c r="F14" i="9" s="1"/>
  <c r="J14" i="9" s="1"/>
  <c r="N14" i="9" s="1"/>
  <c r="R14" i="9" s="1"/>
  <c r="C14" i="9"/>
  <c r="G14" i="9" s="1"/>
  <c r="A15" i="9"/>
  <c r="B15" i="9"/>
  <c r="F15" i="9" s="1"/>
  <c r="J15" i="9" s="1"/>
  <c r="N15" i="9" s="1"/>
  <c r="R15" i="9" s="1"/>
  <c r="A6" i="9"/>
  <c r="B6" i="9"/>
  <c r="F6" i="9" s="1"/>
  <c r="J6" i="9" s="1"/>
  <c r="N6" i="9" s="1"/>
  <c r="R6" i="9" s="1"/>
  <c r="I92" i="1"/>
  <c r="D106" i="1"/>
  <c r="D105" i="1"/>
  <c r="D104" i="1"/>
  <c r="D103" i="1"/>
  <c r="D102" i="1"/>
  <c r="D101" i="1"/>
  <c r="D92" i="1"/>
  <c r="D93" i="1"/>
  <c r="D94" i="1"/>
  <c r="D95" i="1"/>
  <c r="D96" i="1"/>
  <c r="D91" i="1"/>
  <c r="A3" i="9"/>
  <c r="D15" i="9" l="1"/>
  <c r="E15" i="9" s="1"/>
  <c r="C7" i="9"/>
  <c r="G7" i="9" s="1"/>
  <c r="H7" i="9" s="1"/>
  <c r="D6" i="9"/>
  <c r="C6" i="9"/>
  <c r="G6" i="9" s="1"/>
  <c r="H6" i="9" s="1"/>
  <c r="I6" i="9" s="1"/>
  <c r="C10" i="9"/>
  <c r="G10" i="9" s="1"/>
  <c r="H10" i="9" s="1"/>
  <c r="I10" i="9" s="1"/>
  <c r="K14" i="9"/>
  <c r="H14" i="9"/>
  <c r="I14" i="9" s="1"/>
  <c r="H12" i="9"/>
  <c r="K12" i="9"/>
  <c r="K15" i="9"/>
  <c r="H15" i="9"/>
  <c r="K6" i="9"/>
  <c r="K11" i="9"/>
  <c r="H11" i="9"/>
  <c r="K8" i="9"/>
  <c r="H8" i="9"/>
  <c r="D12" i="9"/>
  <c r="E12" i="9" s="1"/>
  <c r="D13" i="9"/>
  <c r="C9" i="9"/>
  <c r="E9" i="9" s="1"/>
  <c r="C13" i="9"/>
  <c r="D14" i="9"/>
  <c r="E14" i="9" s="1"/>
  <c r="E11" i="9"/>
  <c r="D98" i="1"/>
  <c r="D108" i="1"/>
  <c r="K7" i="9" l="1"/>
  <c r="O7" i="9" s="1"/>
  <c r="E6" i="9"/>
  <c r="E7" i="9"/>
  <c r="D8" i="9"/>
  <c r="E8" i="9" s="1"/>
  <c r="K10" i="9"/>
  <c r="O10" i="9" s="1"/>
  <c r="E10" i="9"/>
  <c r="G13" i="9"/>
  <c r="O15" i="9"/>
  <c r="L15" i="9"/>
  <c r="M15" i="9" s="1"/>
  <c r="L14" i="9"/>
  <c r="M14" i="9" s="1"/>
  <c r="O14" i="9"/>
  <c r="O11" i="9"/>
  <c r="L11" i="9"/>
  <c r="L8" i="9"/>
  <c r="O8" i="9"/>
  <c r="L12" i="9"/>
  <c r="O12" i="9"/>
  <c r="G9" i="9"/>
  <c r="L6" i="9"/>
  <c r="M6" i="9" s="1"/>
  <c r="O6" i="9"/>
  <c r="E13" i="9"/>
  <c r="I15" i="9"/>
  <c r="I11" i="9"/>
  <c r="I8" i="9"/>
  <c r="I7" i="9"/>
  <c r="I12" i="9"/>
  <c r="B3" i="9"/>
  <c r="F3" i="9" s="1"/>
  <c r="J3" i="9" s="1"/>
  <c r="N3" i="9" s="1"/>
  <c r="R3" i="9" s="1"/>
  <c r="A4" i="9"/>
  <c r="B4" i="9"/>
  <c r="F4" i="9" s="1"/>
  <c r="J4" i="9" s="1"/>
  <c r="N4" i="9" s="1"/>
  <c r="R4" i="9" s="1"/>
  <c r="A5" i="9"/>
  <c r="B5" i="9"/>
  <c r="F5" i="9" s="1"/>
  <c r="J5" i="9" s="1"/>
  <c r="N5" i="9" s="1"/>
  <c r="R5" i="9" s="1"/>
  <c r="A16" i="9"/>
  <c r="B16" i="9"/>
  <c r="F16" i="9" s="1"/>
  <c r="J16" i="9" s="1"/>
  <c r="N16" i="9" s="1"/>
  <c r="R16" i="9" s="1"/>
  <c r="B5" i="1"/>
  <c r="P24" i="1"/>
  <c r="P25" i="1"/>
  <c r="P26" i="1"/>
  <c r="K27" i="1"/>
  <c r="L27" i="1"/>
  <c r="M27" i="1"/>
  <c r="N27" i="1"/>
  <c r="O27" i="1"/>
  <c r="O29" i="1"/>
  <c r="P29" i="1" s="1"/>
  <c r="O30" i="1"/>
  <c r="P30" i="1" s="1"/>
  <c r="K31" i="1"/>
  <c r="L31" i="1"/>
  <c r="M31" i="1"/>
  <c r="N31" i="1"/>
  <c r="P33" i="1"/>
  <c r="P34" i="1"/>
  <c r="P35" i="1"/>
  <c r="P36" i="1"/>
  <c r="P37" i="1"/>
  <c r="K38" i="1"/>
  <c r="L38" i="1"/>
  <c r="M38" i="1"/>
  <c r="N38" i="1"/>
  <c r="O38" i="1"/>
  <c r="P40" i="1"/>
  <c r="P41" i="1"/>
  <c r="K52" i="1"/>
  <c r="P54" i="1"/>
  <c r="P55" i="1"/>
  <c r="P56" i="1"/>
  <c r="P64" i="1"/>
  <c r="P65" i="1"/>
  <c r="K66" i="1"/>
  <c r="K67" i="1" s="1"/>
  <c r="K68" i="1" s="1"/>
  <c r="L66" i="1"/>
  <c r="M66" i="1"/>
  <c r="N66" i="1"/>
  <c r="O66" i="1"/>
  <c r="K72" i="1"/>
  <c r="L72" i="1"/>
  <c r="M72" i="1"/>
  <c r="N72" i="1"/>
  <c r="O72" i="1"/>
  <c r="K78" i="1"/>
  <c r="L78" i="1"/>
  <c r="M78" i="1"/>
  <c r="N78" i="1"/>
  <c r="O78" i="1"/>
  <c r="L7" i="9" l="1"/>
  <c r="O4" i="1"/>
  <c r="N4" i="1"/>
  <c r="L10" i="9"/>
  <c r="M10" i="9" s="1"/>
  <c r="P78" i="1"/>
  <c r="K73" i="1"/>
  <c r="K74" i="1" s="1"/>
  <c r="P72" i="1"/>
  <c r="S6" i="9"/>
  <c r="T6" i="9" s="1"/>
  <c r="P6" i="9"/>
  <c r="Q6" i="9" s="1"/>
  <c r="P12" i="9"/>
  <c r="S12" i="9"/>
  <c r="T12" i="9" s="1"/>
  <c r="S11" i="9"/>
  <c r="T11" i="9" s="1"/>
  <c r="P11" i="9"/>
  <c r="S15" i="9"/>
  <c r="T15" i="9" s="1"/>
  <c r="P15" i="9"/>
  <c r="Q15" i="9" s="1"/>
  <c r="D3" i="9"/>
  <c r="S14" i="9"/>
  <c r="T14" i="9" s="1"/>
  <c r="P14" i="9"/>
  <c r="Q14" i="9" s="1"/>
  <c r="H9" i="9"/>
  <c r="I9" i="9" s="1"/>
  <c r="K9" i="9"/>
  <c r="P10" i="9"/>
  <c r="S10" i="9"/>
  <c r="T10" i="9" s="1"/>
  <c r="P8" i="9"/>
  <c r="S8" i="9"/>
  <c r="T8" i="9" s="1"/>
  <c r="S7" i="9"/>
  <c r="T7" i="9" s="1"/>
  <c r="P7" i="9"/>
  <c r="H13" i="9"/>
  <c r="I13" i="9" s="1"/>
  <c r="K13" i="9"/>
  <c r="C5" i="9"/>
  <c r="G5" i="9" s="1"/>
  <c r="M12" i="9"/>
  <c r="M7" i="9"/>
  <c r="M8" i="9"/>
  <c r="M11" i="9"/>
  <c r="C3" i="9"/>
  <c r="M4" i="1"/>
  <c r="K4" i="1"/>
  <c r="O31" i="1"/>
  <c r="P31" i="1" s="1"/>
  <c r="L67" i="1"/>
  <c r="L4" i="1"/>
  <c r="M79" i="1"/>
  <c r="M80" i="1" s="1"/>
  <c r="P27" i="1"/>
  <c r="N73" i="1"/>
  <c r="N74" i="1" s="1"/>
  <c r="P59" i="1"/>
  <c r="C16" i="9"/>
  <c r="G16" i="9" s="1"/>
  <c r="P42" i="1"/>
  <c r="P60" i="1"/>
  <c r="O79" i="1"/>
  <c r="O80" i="1" s="1"/>
  <c r="N79" i="1"/>
  <c r="N80" i="1" s="1"/>
  <c r="K79" i="1"/>
  <c r="L79" i="1"/>
  <c r="L80" i="1" s="1"/>
  <c r="O73" i="1"/>
  <c r="O74" i="1" s="1"/>
  <c r="M73" i="1"/>
  <c r="M74" i="1" s="1"/>
  <c r="L73" i="1"/>
  <c r="L74" i="1" s="1"/>
  <c r="P66" i="1"/>
  <c r="P61" i="1"/>
  <c r="P38" i="1"/>
  <c r="D16" i="9"/>
  <c r="D4" i="9"/>
  <c r="C4" i="9"/>
  <c r="G4" i="9" s="1"/>
  <c r="L68" i="1" l="1"/>
  <c r="U14" i="9"/>
  <c r="K80" i="1"/>
  <c r="P80" i="1" s="1"/>
  <c r="P79" i="1"/>
  <c r="P74" i="1"/>
  <c r="P73" i="1"/>
  <c r="M67" i="1"/>
  <c r="M68" i="1" s="1"/>
  <c r="G3" i="9"/>
  <c r="C17" i="9"/>
  <c r="H5" i="9"/>
  <c r="I5" i="9" s="1"/>
  <c r="K5" i="9"/>
  <c r="H4" i="9"/>
  <c r="K4" i="9"/>
  <c r="K16" i="9"/>
  <c r="H16" i="9"/>
  <c r="I16" i="9" s="1"/>
  <c r="L13" i="9"/>
  <c r="M13" i="9" s="1"/>
  <c r="O13" i="9"/>
  <c r="L9" i="9"/>
  <c r="M9" i="9" s="1"/>
  <c r="O9" i="9"/>
  <c r="U10" i="9"/>
  <c r="Q10" i="9"/>
  <c r="K62" i="1"/>
  <c r="U6" i="9"/>
  <c r="U15" i="9"/>
  <c r="Q8" i="9"/>
  <c r="Q12" i="9"/>
  <c r="Q7" i="9"/>
  <c r="Q11" i="9"/>
  <c r="E16" i="9"/>
  <c r="E4" i="9"/>
  <c r="D5" i="9"/>
  <c r="E5" i="9" s="1"/>
  <c r="E3" i="9"/>
  <c r="N67" i="1" l="1"/>
  <c r="N68" i="1" s="1"/>
  <c r="P19" i="1"/>
  <c r="L62" i="1"/>
  <c r="P15" i="1"/>
  <c r="P11" i="1"/>
  <c r="D17" i="9"/>
  <c r="L4" i="9"/>
  <c r="O4" i="9"/>
  <c r="L16" i="9"/>
  <c r="M16" i="9" s="1"/>
  <c r="O16" i="9"/>
  <c r="E17" i="9"/>
  <c r="P20" i="1"/>
  <c r="P13" i="9"/>
  <c r="Q13" i="9" s="1"/>
  <c r="S13" i="9"/>
  <c r="P9" i="9"/>
  <c r="Q9" i="9" s="1"/>
  <c r="S9" i="9"/>
  <c r="L5" i="9"/>
  <c r="M5" i="9" s="1"/>
  <c r="O5" i="9"/>
  <c r="H3" i="9"/>
  <c r="H17" i="9" s="1"/>
  <c r="K3" i="9"/>
  <c r="G17" i="9"/>
  <c r="U11" i="9"/>
  <c r="P16" i="1" s="1"/>
  <c r="U12" i="9"/>
  <c r="P17" i="1" s="1"/>
  <c r="U7" i="9"/>
  <c r="P12" i="1" s="1"/>
  <c r="U8" i="9"/>
  <c r="P13" i="1" s="1"/>
  <c r="M52" i="1"/>
  <c r="P49" i="1"/>
  <c r="L52" i="1"/>
  <c r="P50" i="1"/>
  <c r="O52" i="1"/>
  <c r="P51" i="1"/>
  <c r="P44" i="1"/>
  <c r="N52" i="1"/>
  <c r="K22" i="1"/>
  <c r="K83" i="1" s="1"/>
  <c r="K84" i="1" s="1"/>
  <c r="I4" i="9"/>
  <c r="O67" i="1" l="1"/>
  <c r="O68" i="1" s="1"/>
  <c r="P68" i="1" s="1"/>
  <c r="K85" i="1"/>
  <c r="M62" i="1"/>
  <c r="L3" i="9"/>
  <c r="M3" i="9" s="1"/>
  <c r="O3" i="9"/>
  <c r="N62" i="1" s="1"/>
  <c r="T13" i="9"/>
  <c r="U13" i="9" s="1"/>
  <c r="P18" i="1" s="1"/>
  <c r="I3" i="9"/>
  <c r="L22" i="1" s="1"/>
  <c r="L83" i="1" s="1"/>
  <c r="L84" i="1" s="1"/>
  <c r="P5" i="9"/>
  <c r="Q5" i="9" s="1"/>
  <c r="S5" i="9"/>
  <c r="T9" i="9"/>
  <c r="U9" i="9" s="1"/>
  <c r="P14" i="1" s="1"/>
  <c r="P16" i="9"/>
  <c r="Q16" i="9" s="1"/>
  <c r="S16" i="9"/>
  <c r="T16" i="9" s="1"/>
  <c r="U16" i="9" s="1"/>
  <c r="P4" i="9"/>
  <c r="S4" i="9"/>
  <c r="T4" i="9" s="1"/>
  <c r="I17" i="9"/>
  <c r="K17" i="9"/>
  <c r="P52" i="1"/>
  <c r="P67" i="1" l="1"/>
  <c r="K87" i="1"/>
  <c r="K88" i="1" s="1"/>
  <c r="P21" i="1"/>
  <c r="L17" i="9"/>
  <c r="O17" i="9"/>
  <c r="T5" i="9"/>
  <c r="U5" i="9" s="1"/>
  <c r="P10" i="1" s="1"/>
  <c r="P3" i="9"/>
  <c r="Q3" i="9" s="1"/>
  <c r="S3" i="9"/>
  <c r="M4" i="9"/>
  <c r="P46" i="1"/>
  <c r="Q4" i="9"/>
  <c r="M17" i="9" l="1"/>
  <c r="M22" i="1"/>
  <c r="M83" i="1" s="1"/>
  <c r="M84" i="1" s="1"/>
  <c r="T3" i="9"/>
  <c r="T17" i="9" s="1"/>
  <c r="P17" i="9"/>
  <c r="S17" i="9"/>
  <c r="Q17" i="9"/>
  <c r="U4" i="9"/>
  <c r="L85" i="1"/>
  <c r="N22" i="1"/>
  <c r="N83" i="1" s="1"/>
  <c r="N84" i="1" s="1"/>
  <c r="N85" i="1" l="1"/>
  <c r="U3" i="9"/>
  <c r="P8" i="1" s="1"/>
  <c r="O62" i="1"/>
  <c r="P57" i="1"/>
  <c r="P9" i="1"/>
  <c r="L87" i="1"/>
  <c r="P62" i="1" l="1"/>
  <c r="O22" i="1"/>
  <c r="O83" i="1" s="1"/>
  <c r="O84" i="1" s="1"/>
  <c r="U17" i="9"/>
  <c r="V17" i="9" s="1"/>
  <c r="N87" i="1"/>
  <c r="N88" i="1" s="1"/>
  <c r="M85" i="1"/>
  <c r="P22" i="1" l="1"/>
  <c r="Q22" i="1" s="1"/>
  <c r="O85" i="1"/>
  <c r="O87" i="1" s="1"/>
  <c r="O88" i="1" s="1"/>
  <c r="P83" i="1"/>
  <c r="L88" i="1"/>
  <c r="M87" i="1"/>
  <c r="P84" i="1"/>
  <c r="P85" i="1" l="1"/>
  <c r="P87" i="1" l="1"/>
  <c r="M88" i="1"/>
  <c r="P88" i="1" s="1"/>
</calcChain>
</file>

<file path=xl/comments1.xml><?xml version="1.0" encoding="utf-8"?>
<comments xmlns="http://schemas.openxmlformats.org/spreadsheetml/2006/main">
  <authors>
    <author>David A. Jaquez, Director Research Admin</author>
    <author>gthompso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 xml:space="preserve">Project Due Date:
</t>
        </r>
        <r>
          <rPr>
            <sz val="11"/>
            <color indexed="81"/>
            <rFont val="Tahoma"/>
            <family val="2"/>
          </rPr>
          <t xml:space="preserve">Must enter due date </t>
        </r>
      </text>
    </comment>
    <comment ref="B3" authorId="1" shapeId="0">
      <text>
        <r>
          <rPr>
            <b/>
            <sz val="10"/>
            <color indexed="81"/>
            <rFont val="Tahoma"/>
            <family val="2"/>
          </rPr>
          <t xml:space="preserve">Project Dates:
</t>
        </r>
        <r>
          <rPr>
            <sz val="10"/>
            <color indexed="81"/>
            <rFont val="Tahoma"/>
            <family val="2"/>
          </rPr>
          <t>Project Dates must be entered for YRS2-5 to work.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David A. Jaquez, Director Research Admin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RPNI (Career or Faculty) - add .008 to CBR as of 10.28.2020</t>
        </r>
      </text>
    </comment>
  </commentList>
</comments>
</file>

<file path=xl/sharedStrings.xml><?xml version="1.0" encoding="utf-8"?>
<sst xmlns="http://schemas.openxmlformats.org/spreadsheetml/2006/main" count="254" uniqueCount="153">
  <si>
    <t>Project Begin Date:</t>
  </si>
  <si>
    <t>Project End Date:</t>
  </si>
  <si>
    <t>YEAR 1</t>
  </si>
  <si>
    <t>YEAR 2</t>
  </si>
  <si>
    <t>YEAR 3</t>
  </si>
  <si>
    <t>YEAR 4</t>
  </si>
  <si>
    <t>Principal Investigator</t>
  </si>
  <si>
    <t>Name</t>
  </si>
  <si>
    <t>Title</t>
  </si>
  <si>
    <t>TOTALS</t>
  </si>
  <si>
    <t>TRAVEL</t>
  </si>
  <si>
    <t>% effort</t>
  </si>
  <si>
    <t>Fringe Rate</t>
  </si>
  <si>
    <t>Inflate Factor</t>
  </si>
  <si>
    <t>PERSONNEL</t>
  </si>
  <si>
    <t>CONSULTANTS</t>
  </si>
  <si>
    <t>Direct Costs</t>
  </si>
  <si>
    <t>PERSONNEL SUBTOTAL</t>
  </si>
  <si>
    <t>Requested Salary</t>
  </si>
  <si>
    <t>Fringe</t>
  </si>
  <si>
    <t>EQUIPMENT SUBTOTAL</t>
  </si>
  <si>
    <t>SUBCONTRACTS SUBTOTAL</t>
  </si>
  <si>
    <t>OTHER EXPENSES SUBTOTAL</t>
  </si>
  <si>
    <t>MTDC</t>
  </si>
  <si>
    <t>TOTAL REQUESTED</t>
  </si>
  <si>
    <t>SUBCONTRACTS MTDC SUBTOTAL</t>
  </si>
  <si>
    <t>SUBCONTRACT EXCLUSION SUBTOTAL</t>
  </si>
  <si>
    <t>Number of years:</t>
  </si>
  <si>
    <t>SUPPLIES</t>
  </si>
  <si>
    <t>SUPPLIES SUBTOTAL</t>
  </si>
  <si>
    <t>Appt Type</t>
  </si>
  <si>
    <t>TOTAL DIRECT COSTS</t>
  </si>
  <si>
    <t>ACTUAL TOTAL DIRECT COSTS MINUS SUBK F&amp;A</t>
  </si>
  <si>
    <t>Personnel Name</t>
  </si>
  <si>
    <t>Year One</t>
  </si>
  <si>
    <t>Salary</t>
  </si>
  <si>
    <t>Total</t>
  </si>
  <si>
    <t>Year Two</t>
  </si>
  <si>
    <t>Year Three</t>
  </si>
  <si>
    <t>Year Four</t>
  </si>
  <si>
    <t>Year Five</t>
  </si>
  <si>
    <t>YEAR 5</t>
  </si>
  <si>
    <t>Base Salary</t>
  </si>
  <si>
    <t>Indirect Costs</t>
  </si>
  <si>
    <t>TRAVEL COSTS SUBTOTAL</t>
  </si>
  <si>
    <t>CONSULTANTS TOTAL</t>
  </si>
  <si>
    <t>Totals (less GSRs)&gt;&gt;&gt;</t>
  </si>
  <si>
    <t>INDIRECT COSTS</t>
  </si>
  <si>
    <t>CBR Rates</t>
  </si>
  <si>
    <t>Test Test</t>
  </si>
  <si>
    <t>GSR #1</t>
  </si>
  <si>
    <t>GAEL</t>
  </si>
  <si>
    <t>Cost/Day</t>
  </si>
  <si>
    <t>Days</t>
  </si>
  <si>
    <t>Totals</t>
  </si>
  <si>
    <t>Airfare</t>
  </si>
  <si>
    <t>Hotel</t>
  </si>
  <si>
    <t>Meals</t>
  </si>
  <si>
    <t>Taxis</t>
  </si>
  <si>
    <t>Total Travel:</t>
  </si>
  <si>
    <t>Miscellaneous: (Describe)</t>
  </si>
  <si>
    <t>Travel Detail: (Domestic)</t>
  </si>
  <si>
    <t>Travel Detail: (Foreign)</t>
  </si>
  <si>
    <t>ORG RES</t>
  </si>
  <si>
    <t>OTHER SP RES</t>
  </si>
  <si>
    <t>INSTRUCTION</t>
  </si>
  <si>
    <t>OFF-CAMPUS</t>
  </si>
  <si>
    <t>IPA</t>
  </si>
  <si>
    <t>F&amp;A/IDC RATES: 2019</t>
  </si>
  <si>
    <t>INDIRECT RATE (%)</t>
  </si>
  <si>
    <t>TIF</t>
  </si>
  <si>
    <t>GSR #2</t>
  </si>
  <si>
    <t>GSR #3</t>
  </si>
  <si>
    <t>GSR #4</t>
  </si>
  <si>
    <t>GSR #5</t>
  </si>
  <si>
    <t>GSR #6</t>
  </si>
  <si>
    <t>GSR #7</t>
  </si>
  <si>
    <t>GSR #8</t>
  </si>
  <si>
    <t>GSR #9</t>
  </si>
  <si>
    <t>GSR #10</t>
  </si>
  <si>
    <t>GSR #11</t>
  </si>
  <si>
    <t>GSR #12</t>
  </si>
  <si>
    <t>F&amp;A RATE</t>
  </si>
  <si>
    <t>Base Salary2</t>
  </si>
  <si>
    <t>Salary3</t>
  </si>
  <si>
    <t>Fringe4</t>
  </si>
  <si>
    <t>Total5</t>
  </si>
  <si>
    <t>Base Salary6</t>
  </si>
  <si>
    <t>Salary7</t>
  </si>
  <si>
    <t>Fringe8</t>
  </si>
  <si>
    <t>Total9</t>
  </si>
  <si>
    <t>Base Salary10</t>
  </si>
  <si>
    <t>Salary11</t>
  </si>
  <si>
    <t>Fringe12</t>
  </si>
  <si>
    <t>Total13</t>
  </si>
  <si>
    <t>Base Salary14</t>
  </si>
  <si>
    <t>Salary15</t>
  </si>
  <si>
    <t>Fringe16</t>
  </si>
  <si>
    <t>Total17</t>
  </si>
  <si>
    <t>Domestic (use detail calculator at bottom of page)</t>
  </si>
  <si>
    <t>International (use detail calculator at bottom of page)</t>
  </si>
  <si>
    <t>TITLE:</t>
  </si>
  <si>
    <t>SPONSOR:</t>
  </si>
  <si>
    <t>DUE DATE:</t>
  </si>
  <si>
    <t>&lt;ENTER NAME&gt;</t>
  </si>
  <si>
    <t>&lt;ENTER TITLE&gt;</t>
  </si>
  <si>
    <t>(Automatic Calculations for Salaries)</t>
  </si>
  <si>
    <t>PI NAME:</t>
  </si>
  <si>
    <t>&lt;ENTER PI NAME&gt;</t>
  </si>
  <si>
    <t>PARTICIPANT SUPPORT COSTS:</t>
  </si>
  <si>
    <t>PROCURED SERVICES (ASSESSED OVERHEAD)</t>
  </si>
  <si>
    <t>Note: add % effort &amp; % benefits per year</t>
  </si>
  <si>
    <t xml:space="preserve">OTHER EXPENSES (e.g. </t>
  </si>
  <si>
    <t>Fee Remission/Benefit:</t>
  </si>
  <si>
    <t>Fringe*</t>
  </si>
  <si>
    <t>SUBCONTRACT/SUBAWARD #1:</t>
  </si>
  <si>
    <t>(add vendor name)</t>
  </si>
  <si>
    <t>NIH/Sponsor Salary Cap:</t>
  </si>
  <si>
    <t>Recurring &amp; Non-Recurring Supplies: (please list each line item)</t>
  </si>
  <si>
    <t>Equipment (describe)</t>
  </si>
  <si>
    <t>Consultant #1: add name</t>
  </si>
  <si>
    <t>Consultant #2: add name</t>
  </si>
  <si>
    <t>Consultant #3: add name</t>
  </si>
  <si>
    <t>Tuition/Fees/Health Insurance</t>
  </si>
  <si>
    <t>Stipends</t>
  </si>
  <si>
    <t>Travel/Subsistence</t>
  </si>
  <si>
    <t>PARTICIPANT SUPPORT COSTS SUBTOTAL</t>
  </si>
  <si>
    <t>GSR 1 FEES</t>
  </si>
  <si>
    <t>GSR 2 FEES</t>
  </si>
  <si>
    <t>GSR 3 FEES</t>
  </si>
  <si>
    <t>SUBCONTRACT/SUBAWARD #2:</t>
  </si>
  <si>
    <t>SUBCONTRACT/SUBAWARD #3:</t>
  </si>
  <si>
    <t>SUBCONTRACT/SUBAWARD #4:</t>
  </si>
  <si>
    <t>EQUIPMENT - Purchase price for an individual item that is over $5,000 only</t>
  </si>
  <si>
    <t>STANDARD RATE MENU OPTIONS</t>
  </si>
  <si>
    <t>RPNI</t>
  </si>
  <si>
    <t>Yr 1</t>
  </si>
  <si>
    <t>Yr 2</t>
  </si>
  <si>
    <t>Yr 3</t>
  </si>
  <si>
    <t>Yr 4</t>
  </si>
  <si>
    <t>Yr 5</t>
  </si>
  <si>
    <t>Inst. Base Salary</t>
  </si>
  <si>
    <t>Total Salary</t>
  </si>
  <si>
    <t>TOTALS:</t>
  </si>
  <si>
    <t>Year 1</t>
  </si>
  <si>
    <t>Year 2</t>
  </si>
  <si>
    <t>Year 3</t>
  </si>
  <si>
    <t>Year 4</t>
  </si>
  <si>
    <t>Year 5</t>
  </si>
  <si>
    <t>ADD TO BUDGET:</t>
  </si>
  <si>
    <t>GAEL (AUTO CALCULATED - SEE PERSONNEL TAB)</t>
  </si>
  <si>
    <t>TIF (AUTO CALCULATED - SEE PERSONNEL TAB)</t>
  </si>
  <si>
    <t>(ALL DATA IS LINKED TO 'PERSONNEL - EFFORT'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</si>
</sst>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00_);[Red]\(&quot;$&quot;#,##0.0000\)"/>
  </numFmts>
  <fonts count="35" x14ac:knownFonts="1">
    <font>
      <sz val="10"/>
      <name val="Arial"/>
    </font>
    <font>
      <sz val="10"/>
      <name val="Arial"/>
      <family val="2"/>
    </font>
    <font>
      <sz val="9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i/>
      <sz val="10"/>
      <color indexed="1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0"/>
      <color indexed="62"/>
      <name val="Helv"/>
    </font>
    <font>
      <sz val="10"/>
      <color indexed="9"/>
      <name val="Arial"/>
      <family val="2"/>
    </font>
    <font>
      <sz val="9"/>
      <color indexed="62"/>
      <name val="Helv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1"/>
      <color indexed="81"/>
      <name val="Tahoma"/>
      <family val="2"/>
    </font>
    <font>
      <b/>
      <sz val="16"/>
      <color indexed="2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165" fontId="6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 applyFill="1" applyBorder="1"/>
    <xf numFmtId="0" fontId="0" fillId="0" borderId="0" xfId="0" applyBorder="1"/>
    <xf numFmtId="164" fontId="7" fillId="0" borderId="0" xfId="0" applyNumberFormat="1" applyFont="1" applyFill="1" applyBorder="1" applyProtection="1">
      <protection locked="0"/>
    </xf>
    <xf numFmtId="0" fontId="10" fillId="2" borderId="2" xfId="0" applyFont="1" applyFill="1" applyBorder="1"/>
    <xf numFmtId="166" fontId="6" fillId="0" borderId="1" xfId="2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0" xfId="0" applyNumberFormat="1"/>
    <xf numFmtId="0" fontId="0" fillId="0" borderId="9" xfId="0" applyBorder="1"/>
    <xf numFmtId="0" fontId="0" fillId="0" borderId="0" xfId="0" applyAlignment="1">
      <alignment horizontal="right"/>
    </xf>
    <xf numFmtId="165" fontId="4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2" borderId="10" xfId="0" applyFill="1" applyBorder="1"/>
    <xf numFmtId="3" fontId="0" fillId="0" borderId="11" xfId="2" applyNumberFormat="1" applyFont="1" applyBorder="1"/>
    <xf numFmtId="3" fontId="0" fillId="0" borderId="1" xfId="2" applyNumberFormat="1" applyFont="1" applyBorder="1"/>
    <xf numFmtId="3" fontId="0" fillId="0" borderId="13" xfId="2" applyNumberFormat="1" applyFont="1" applyBorder="1"/>
    <xf numFmtId="0" fontId="0" fillId="0" borderId="9" xfId="0" applyFill="1" applyBorder="1"/>
    <xf numFmtId="3" fontId="0" fillId="0" borderId="11" xfId="2" applyNumberFormat="1" applyFont="1" applyFill="1" applyBorder="1"/>
    <xf numFmtId="3" fontId="0" fillId="0" borderId="13" xfId="2" applyNumberFormat="1" applyFont="1" applyFill="1" applyBorder="1"/>
    <xf numFmtId="0" fontId="0" fillId="0" borderId="10" xfId="0" applyFill="1" applyBorder="1"/>
    <xf numFmtId="3" fontId="0" fillId="0" borderId="12" xfId="2" applyNumberFormat="1" applyFont="1" applyFill="1" applyBorder="1"/>
    <xf numFmtId="3" fontId="0" fillId="0" borderId="1" xfId="2" applyNumberFormat="1" applyFont="1" applyFill="1" applyBorder="1"/>
    <xf numFmtId="165" fontId="3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3" fontId="0" fillId="0" borderId="6" xfId="2" applyNumberFormat="1" applyFont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0" xfId="1" applyNumberFormat="1" applyFont="1" applyFill="1"/>
    <xf numFmtId="165" fontId="4" fillId="0" borderId="0" xfId="1" applyNumberFormat="1" applyFont="1" applyFill="1"/>
    <xf numFmtId="0" fontId="1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21" fillId="0" borderId="0" xfId="0" applyFont="1" applyFill="1" applyBorder="1"/>
    <xf numFmtId="0" fontId="21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22" fillId="0" borderId="0" xfId="0" applyFont="1" applyFill="1"/>
    <xf numFmtId="8" fontId="22" fillId="0" borderId="0" xfId="0" applyNumberFormat="1" applyFont="1" applyFill="1"/>
    <xf numFmtId="0" fontId="23" fillId="0" borderId="0" xfId="0" applyFont="1" applyFill="1"/>
    <xf numFmtId="8" fontId="5" fillId="3" borderId="0" xfId="0" applyNumberFormat="1" applyFont="1" applyFill="1"/>
    <xf numFmtId="169" fontId="3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0" fontId="21" fillId="0" borderId="25" xfId="0" applyFont="1" applyFill="1" applyBorder="1"/>
    <xf numFmtId="0" fontId="3" fillId="0" borderId="0" xfId="0" applyFont="1" applyFill="1" applyBorder="1"/>
    <xf numFmtId="0" fontId="21" fillId="0" borderId="26" xfId="0" applyFont="1" applyFill="1" applyBorder="1"/>
    <xf numFmtId="2" fontId="1" fillId="0" borderId="25" xfId="0" applyNumberFormat="1" applyFont="1" applyFill="1" applyBorder="1"/>
    <xf numFmtId="0" fontId="4" fillId="0" borderId="26" xfId="0" applyFont="1" applyFill="1" applyBorder="1"/>
    <xf numFmtId="10" fontId="4" fillId="0" borderId="25" xfId="4" applyNumberFormat="1" applyFont="1" applyFill="1" applyBorder="1"/>
    <xf numFmtId="10" fontId="1" fillId="0" borderId="25" xfId="0" applyNumberFormat="1" applyFont="1" applyFill="1" applyBorder="1"/>
    <xf numFmtId="10" fontId="4" fillId="0" borderId="25" xfId="0" applyNumberFormat="1" applyFont="1" applyFill="1" applyBorder="1"/>
    <xf numFmtId="0" fontId="4" fillId="0" borderId="25" xfId="0" applyFont="1" applyFill="1" applyBorder="1"/>
    <xf numFmtId="0" fontId="5" fillId="0" borderId="25" xfId="0" applyFont="1" applyFill="1" applyBorder="1"/>
    <xf numFmtId="9" fontId="4" fillId="0" borderId="25" xfId="0" applyNumberFormat="1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22" fillId="4" borderId="0" xfId="0" applyFont="1" applyFill="1"/>
    <xf numFmtId="8" fontId="22" fillId="4" borderId="0" xfId="0" applyNumberFormat="1" applyFont="1" applyFill="1"/>
    <xf numFmtId="0" fontId="23" fillId="4" borderId="0" xfId="0" applyFont="1" applyFill="1"/>
    <xf numFmtId="8" fontId="23" fillId="4" borderId="0" xfId="0" applyNumberFormat="1" applyFont="1" applyFill="1"/>
    <xf numFmtId="8" fontId="4" fillId="0" borderId="26" xfId="0" applyNumberFormat="1" applyFont="1" applyFill="1" applyBorder="1"/>
    <xf numFmtId="8" fontId="5" fillId="0" borderId="26" xfId="0" applyNumberFormat="1" applyFont="1" applyFill="1" applyBorder="1"/>
    <xf numFmtId="169" fontId="4" fillId="0" borderId="26" xfId="0" applyNumberFormat="1" applyFont="1" applyFill="1" applyBorder="1"/>
    <xf numFmtId="165" fontId="6" fillId="6" borderId="1" xfId="1" applyNumberFormat="1" applyFon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10" xfId="0" applyFill="1" applyBorder="1"/>
    <xf numFmtId="3" fontId="0" fillId="6" borderId="12" xfId="2" applyNumberFormat="1" applyFont="1" applyFill="1" applyBorder="1"/>
    <xf numFmtId="3" fontId="0" fillId="6" borderId="1" xfId="2" applyNumberFormat="1" applyFont="1" applyFill="1" applyBorder="1"/>
    <xf numFmtId="0" fontId="0" fillId="6" borderId="0" xfId="0" applyFill="1"/>
    <xf numFmtId="0" fontId="21" fillId="0" borderId="0" xfId="0" applyFont="1" applyBorder="1"/>
    <xf numFmtId="0" fontId="21" fillId="0" borderId="0" xfId="0" applyFont="1"/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top" wrapText="1"/>
    </xf>
    <xf numFmtId="3" fontId="1" fillId="6" borderId="0" xfId="0" applyNumberFormat="1" applyFont="1" applyFill="1" applyBorder="1" applyAlignment="1">
      <alignment horizontal="center" vertical="top" wrapText="1"/>
    </xf>
    <xf numFmtId="3" fontId="1" fillId="6" borderId="8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21" fillId="0" borderId="21" xfId="0" applyFont="1" applyBorder="1"/>
    <xf numFmtId="164" fontId="21" fillId="4" borderId="4" xfId="0" applyNumberFormat="1" applyFont="1" applyFill="1" applyBorder="1" applyAlignment="1" applyProtection="1">
      <alignment horizontal="center"/>
      <protection locked="0"/>
    </xf>
    <xf numFmtId="164" fontId="21" fillId="4" borderId="5" xfId="0" applyNumberFormat="1" applyFont="1" applyFill="1" applyBorder="1" applyAlignment="1" applyProtection="1">
      <alignment horizontal="center"/>
      <protection locked="0"/>
    </xf>
    <xf numFmtId="0" fontId="21" fillId="6" borderId="33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vertical="center"/>
    </xf>
    <xf numFmtId="165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165" fontId="21" fillId="4" borderId="1" xfId="1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/>
    <xf numFmtId="0" fontId="27" fillId="4" borderId="0" xfId="0" applyFont="1" applyFill="1" applyAlignment="1">
      <alignment horizontal="center" vertical="top" wrapText="1"/>
    </xf>
    <xf numFmtId="14" fontId="27" fillId="4" borderId="0" xfId="0" applyNumberFormat="1" applyFont="1" applyFill="1" applyAlignment="1">
      <alignment vertical="top" wrapText="1"/>
    </xf>
    <xf numFmtId="0" fontId="4" fillId="6" borderId="0" xfId="0" applyFont="1" applyFill="1" applyBorder="1"/>
    <xf numFmtId="0" fontId="4" fillId="7" borderId="0" xfId="0" applyFont="1" applyFill="1" applyBorder="1"/>
    <xf numFmtId="0" fontId="1" fillId="7" borderId="0" xfId="0" applyFont="1" applyFill="1" applyBorder="1"/>
    <xf numFmtId="9" fontId="6" fillId="7" borderId="1" xfId="4" applyFont="1" applyFill="1" applyBorder="1" applyAlignment="1" applyProtection="1">
      <alignment horizontal="center"/>
    </xf>
    <xf numFmtId="0" fontId="1" fillId="6" borderId="0" xfId="0" applyFont="1" applyFill="1"/>
    <xf numFmtId="0" fontId="19" fillId="6" borderId="0" xfId="0" applyFont="1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wrapText="1"/>
    </xf>
    <xf numFmtId="0" fontId="0" fillId="6" borderId="0" xfId="0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165" fontId="4" fillId="6" borderId="0" xfId="0" applyNumberFormat="1" applyFont="1" applyFill="1"/>
    <xf numFmtId="0" fontId="10" fillId="6" borderId="2" xfId="0" applyFont="1" applyFill="1" applyBorder="1"/>
    <xf numFmtId="165" fontId="4" fillId="6" borderId="3" xfId="1" applyNumberFormat="1" applyFont="1" applyFill="1" applyBorder="1" applyAlignment="1" applyProtection="1">
      <alignment horizontal="center"/>
    </xf>
    <xf numFmtId="0" fontId="3" fillId="6" borderId="0" xfId="0" applyFont="1" applyFill="1"/>
    <xf numFmtId="0" fontId="1" fillId="6" borderId="13" xfId="0" applyFont="1" applyFill="1" applyBorder="1" applyAlignment="1">
      <alignment vertical="top" wrapText="1"/>
    </xf>
    <xf numFmtId="167" fontId="18" fillId="8" borderId="1" xfId="4" applyNumberFormat="1" applyFont="1" applyFill="1" applyBorder="1" applyAlignment="1" applyProtection="1">
      <alignment horizontal="center"/>
      <protection locked="0"/>
    </xf>
    <xf numFmtId="167" fontId="1" fillId="8" borderId="1" xfId="4" applyNumberFormat="1" applyFont="1" applyFill="1" applyBorder="1"/>
    <xf numFmtId="0" fontId="26" fillId="8" borderId="1" xfId="0" applyFont="1" applyFill="1" applyBorder="1" applyAlignment="1">
      <alignment horizontal="center"/>
    </xf>
    <xf numFmtId="165" fontId="5" fillId="8" borderId="1" xfId="1" applyNumberFormat="1" applyFont="1" applyFill="1" applyBorder="1" applyAlignment="1" applyProtection="1">
      <alignment horizontal="center"/>
      <protection locked="0"/>
    </xf>
    <xf numFmtId="165" fontId="12" fillId="8" borderId="1" xfId="1" applyNumberFormat="1" applyFont="1" applyFill="1" applyBorder="1" applyAlignment="1"/>
    <xf numFmtId="0" fontId="12" fillId="8" borderId="1" xfId="0" applyFont="1" applyFill="1" applyBorder="1" applyAlignment="1"/>
    <xf numFmtId="165" fontId="6" fillId="8" borderId="1" xfId="1" applyNumberFormat="1" applyFont="1" applyFill="1" applyBorder="1" applyAlignment="1">
      <alignment horizontal="center"/>
    </xf>
    <xf numFmtId="165" fontId="12" fillId="8" borderId="1" xfId="1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/>
    <xf numFmtId="165" fontId="6" fillId="8" borderId="1" xfId="1" applyNumberFormat="1" applyFont="1" applyFill="1" applyBorder="1" applyAlignment="1" applyProtection="1">
      <alignment horizontal="center"/>
      <protection locked="0"/>
    </xf>
    <xf numFmtId="3" fontId="3" fillId="8" borderId="1" xfId="0" applyNumberFormat="1" applyFont="1" applyFill="1" applyBorder="1" applyAlignment="1"/>
    <xf numFmtId="0" fontId="16" fillId="8" borderId="12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0" fontId="16" fillId="8" borderId="14" xfId="0" applyFont="1" applyFill="1" applyBorder="1" applyAlignment="1">
      <alignment horizontal="left"/>
    </xf>
    <xf numFmtId="165" fontId="1" fillId="8" borderId="1" xfId="1" applyNumberFormat="1" applyFont="1" applyFill="1" applyBorder="1" applyAlignment="1" applyProtection="1">
      <alignment horizontal="center"/>
      <protection locked="0"/>
    </xf>
    <xf numFmtId="165" fontId="1" fillId="8" borderId="1" xfId="1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 applyProtection="1">
      <alignment horizontal="center"/>
      <protection locked="0"/>
    </xf>
    <xf numFmtId="165" fontId="3" fillId="8" borderId="1" xfId="1" applyNumberFormat="1" applyFont="1" applyFill="1" applyBorder="1" applyAlignment="1">
      <alignment horizontal="center"/>
    </xf>
    <xf numFmtId="0" fontId="4" fillId="8" borderId="1" xfId="0" applyFont="1" applyFill="1" applyBorder="1"/>
    <xf numFmtId="165" fontId="12" fillId="6" borderId="1" xfId="1" applyNumberFormat="1" applyFont="1" applyFill="1" applyBorder="1" applyAlignment="1" applyProtection="1">
      <alignment horizontal="center"/>
      <protection locked="0"/>
    </xf>
    <xf numFmtId="0" fontId="28" fillId="6" borderId="0" xfId="0" applyFont="1" applyFill="1" applyAlignment="1">
      <alignment horizontal="left" vertical="top" wrapText="1"/>
    </xf>
    <xf numFmtId="8" fontId="6" fillId="6" borderId="3" xfId="1" applyNumberFormat="1" applyFont="1" applyFill="1" applyBorder="1" applyAlignment="1" applyProtection="1">
      <alignment vertical="center"/>
    </xf>
    <xf numFmtId="8" fontId="6" fillId="6" borderId="3" xfId="1" applyNumberFormat="1" applyFont="1" applyFill="1" applyBorder="1" applyAlignment="1" applyProtection="1">
      <alignment horizontal="center"/>
    </xf>
    <xf numFmtId="8" fontId="6" fillId="6" borderId="1" xfId="4" applyNumberFormat="1" applyFont="1" applyFill="1" applyBorder="1" applyAlignment="1" applyProtection="1">
      <alignment vertical="center"/>
    </xf>
    <xf numFmtId="8" fontId="6" fillId="6" borderId="1" xfId="1" applyNumberFormat="1" applyFont="1" applyFill="1" applyBorder="1" applyAlignment="1" applyProtection="1">
      <alignment vertical="center"/>
    </xf>
    <xf numFmtId="8" fontId="6" fillId="6" borderId="2" xfId="1" applyNumberFormat="1" applyFont="1" applyFill="1" applyBorder="1" applyAlignment="1" applyProtection="1">
      <alignment horizontal="center"/>
    </xf>
    <xf numFmtId="8" fontId="6" fillId="6" borderId="35" xfId="1" applyNumberFormat="1" applyFont="1" applyFill="1" applyBorder="1" applyAlignment="1" applyProtection="1">
      <alignment horizontal="center"/>
    </xf>
    <xf numFmtId="8" fontId="5" fillId="2" borderId="37" xfId="1" applyNumberFormat="1" applyFont="1" applyFill="1" applyBorder="1" applyAlignment="1" applyProtection="1">
      <alignment horizontal="center"/>
    </xf>
    <xf numFmtId="8" fontId="6" fillId="6" borderId="38" xfId="1" applyNumberFormat="1" applyFont="1" applyFill="1" applyBorder="1" applyAlignment="1" applyProtection="1">
      <alignment horizontal="center"/>
    </xf>
    <xf numFmtId="165" fontId="1" fillId="6" borderId="0" xfId="1" applyNumberFormat="1" applyFont="1" applyFill="1" applyAlignment="1">
      <alignment horizontal="left" vertical="top" wrapText="1"/>
    </xf>
    <xf numFmtId="14" fontId="27" fillId="4" borderId="40" xfId="0" applyNumberFormat="1" applyFont="1" applyFill="1" applyBorder="1" applyAlignment="1">
      <alignment vertical="top" wrapText="1"/>
    </xf>
    <xf numFmtId="0" fontId="21" fillId="6" borderId="0" xfId="0" applyFont="1" applyFill="1" applyAlignment="1">
      <alignment vertical="center"/>
    </xf>
    <xf numFmtId="0" fontId="21" fillId="6" borderId="0" xfId="0" applyFont="1" applyFill="1"/>
    <xf numFmtId="0" fontId="22" fillId="6" borderId="0" xfId="0" applyFont="1" applyFill="1"/>
    <xf numFmtId="8" fontId="22" fillId="6" borderId="0" xfId="0" applyNumberFormat="1" applyFont="1" applyFill="1"/>
    <xf numFmtId="0" fontId="23" fillId="6" borderId="0" xfId="0" applyFont="1" applyFill="1"/>
    <xf numFmtId="8" fontId="5" fillId="6" borderId="0" xfId="0" applyNumberFormat="1" applyFont="1" applyFill="1"/>
    <xf numFmtId="0" fontId="21" fillId="6" borderId="0" xfId="0" applyNumberFormat="1" applyFont="1" applyFill="1" applyBorder="1" applyAlignment="1" applyProtection="1">
      <alignment horizontal="center"/>
      <protection locked="0"/>
    </xf>
    <xf numFmtId="164" fontId="21" fillId="6" borderId="0" xfId="0" applyNumberFormat="1" applyFont="1" applyFill="1" applyBorder="1" applyAlignment="1" applyProtection="1">
      <alignment horizontal="center"/>
      <protection locked="0"/>
    </xf>
    <xf numFmtId="0" fontId="28" fillId="6" borderId="0" xfId="0" applyFont="1" applyFill="1" applyAlignment="1">
      <alignment horizontal="left" vertical="top" wrapText="1"/>
    </xf>
    <xf numFmtId="0" fontId="4" fillId="0" borderId="1" xfId="0" applyFont="1" applyFill="1" applyBorder="1"/>
    <xf numFmtId="0" fontId="28" fillId="6" borderId="0" xfId="0" applyFont="1" applyFill="1" applyAlignment="1">
      <alignment horizontal="left" vertical="top" wrapText="1"/>
    </xf>
    <xf numFmtId="0" fontId="1" fillId="6" borderId="13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2" xfId="0" applyFont="1" applyFill="1" applyBorder="1" applyAlignment="1">
      <alignment horizontal="center" vertical="top" wrapText="1"/>
    </xf>
    <xf numFmtId="0" fontId="16" fillId="8" borderId="45" xfId="0" applyFont="1" applyFill="1" applyBorder="1" applyProtection="1">
      <protection locked="0"/>
    </xf>
    <xf numFmtId="0" fontId="16" fillId="8" borderId="34" xfId="0" applyFont="1" applyFill="1" applyBorder="1" applyProtection="1">
      <protection locked="0"/>
    </xf>
    <xf numFmtId="165" fontId="6" fillId="0" borderId="2" xfId="1" applyNumberFormat="1" applyFont="1" applyFill="1" applyBorder="1" applyAlignment="1">
      <alignment horizontal="center"/>
    </xf>
    <xf numFmtId="0" fontId="11" fillId="0" borderId="36" xfId="0" applyFont="1" applyFill="1" applyBorder="1" applyAlignment="1"/>
    <xf numFmtId="0" fontId="16" fillId="0" borderId="37" xfId="0" applyFont="1" applyFill="1" applyBorder="1" applyAlignment="1"/>
    <xf numFmtId="165" fontId="10" fillId="0" borderId="37" xfId="1" applyNumberFormat="1" applyFont="1" applyFill="1" applyBorder="1" applyAlignment="1">
      <alignment horizontal="center"/>
    </xf>
    <xf numFmtId="165" fontId="10" fillId="0" borderId="47" xfId="1" applyNumberFormat="1" applyFont="1" applyFill="1" applyBorder="1" applyAlignment="1"/>
    <xf numFmtId="165" fontId="10" fillId="0" borderId="31" xfId="1" applyNumberFormat="1" applyFont="1" applyFill="1" applyBorder="1" applyAlignment="1"/>
    <xf numFmtId="165" fontId="5" fillId="0" borderId="37" xfId="1" applyNumberFormat="1" applyFont="1" applyFill="1" applyBorder="1" applyAlignment="1">
      <alignment horizontal="center"/>
    </xf>
    <xf numFmtId="165" fontId="5" fillId="6" borderId="37" xfId="0" applyNumberFormat="1" applyFont="1" applyFill="1" applyBorder="1"/>
    <xf numFmtId="166" fontId="5" fillId="6" borderId="37" xfId="0" applyNumberFormat="1" applyFont="1" applyFill="1" applyBorder="1"/>
    <xf numFmtId="166" fontId="21" fillId="6" borderId="38" xfId="0" applyNumberFormat="1" applyFont="1" applyFill="1" applyBorder="1"/>
    <xf numFmtId="0" fontId="21" fillId="6" borderId="39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165" fontId="6" fillId="0" borderId="12" xfId="1" applyNumberFormat="1" applyFont="1" applyFill="1" applyBorder="1" applyAlignment="1">
      <alignment horizontal="center"/>
    </xf>
    <xf numFmtId="165" fontId="6" fillId="0" borderId="15" xfId="1" applyNumberFormat="1" applyFont="1" applyFill="1" applyBorder="1" applyAlignment="1">
      <alignment horizontal="center"/>
    </xf>
    <xf numFmtId="0" fontId="21" fillId="6" borderId="48" xfId="0" applyFont="1" applyFill="1" applyBorder="1" applyAlignment="1">
      <alignment horizontal="center" vertical="top" wrapText="1"/>
    </xf>
    <xf numFmtId="165" fontId="5" fillId="0" borderId="36" xfId="1" applyNumberFormat="1" applyFont="1" applyFill="1" applyBorder="1" applyAlignment="1">
      <alignment horizontal="center"/>
    </xf>
    <xf numFmtId="166" fontId="5" fillId="0" borderId="45" xfId="2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horizontal="center"/>
    </xf>
    <xf numFmtId="166" fontId="5" fillId="0" borderId="44" xfId="2" applyNumberFormat="1" applyFont="1" applyFill="1" applyBorder="1" applyAlignment="1">
      <alignment horizontal="center"/>
    </xf>
    <xf numFmtId="166" fontId="5" fillId="0" borderId="34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6" fontId="5" fillId="0" borderId="46" xfId="2" applyNumberFormat="1" applyFont="1" applyFill="1" applyBorder="1" applyAlignment="1">
      <alignment horizontal="center"/>
    </xf>
    <xf numFmtId="0" fontId="5" fillId="6" borderId="49" xfId="0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5" fillId="6" borderId="44" xfId="0" applyFont="1" applyFill="1" applyBorder="1" applyAlignment="1">
      <alignment vertical="top" wrapText="1"/>
    </xf>
    <xf numFmtId="0" fontId="5" fillId="6" borderId="0" xfId="0" applyFont="1" applyFill="1"/>
    <xf numFmtId="165" fontId="21" fillId="6" borderId="0" xfId="1" applyNumberFormat="1" applyFont="1" applyFill="1" applyAlignment="1">
      <alignment horizontal="left" vertical="top" wrapText="1"/>
    </xf>
    <xf numFmtId="0" fontId="21" fillId="0" borderId="0" xfId="0" applyFont="1" applyFill="1"/>
    <xf numFmtId="0" fontId="5" fillId="0" borderId="0" xfId="0" applyFont="1" applyFill="1"/>
    <xf numFmtId="0" fontId="21" fillId="6" borderId="20" xfId="0" applyFont="1" applyFill="1" applyBorder="1" applyAlignment="1">
      <alignment horizontal="center" vertical="top" wrapText="1"/>
    </xf>
    <xf numFmtId="0" fontId="1" fillId="6" borderId="51" xfId="0" applyFont="1" applyFill="1" applyBorder="1" applyAlignment="1">
      <alignment horizontal="center" vertical="top" wrapText="1"/>
    </xf>
    <xf numFmtId="0" fontId="1" fillId="6" borderId="43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 wrapText="1"/>
    </xf>
    <xf numFmtId="167" fontId="18" fillId="8" borderId="45" xfId="4" applyNumberFormat="1" applyFont="1" applyFill="1" applyBorder="1" applyAlignment="1" applyProtection="1">
      <alignment horizontal="center"/>
      <protection locked="0"/>
    </xf>
    <xf numFmtId="167" fontId="18" fillId="8" borderId="44" xfId="4" applyNumberFormat="1" applyFont="1" applyFill="1" applyBorder="1" applyAlignment="1" applyProtection="1">
      <alignment horizontal="center"/>
      <protection locked="0"/>
    </xf>
    <xf numFmtId="165" fontId="6" fillId="0" borderId="14" xfId="1" applyNumberFormat="1" applyFont="1" applyFill="1" applyBorder="1" applyAlignment="1">
      <alignment horizontal="center"/>
    </xf>
    <xf numFmtId="165" fontId="6" fillId="0" borderId="52" xfId="1" applyNumberFormat="1" applyFont="1" applyFill="1" applyBorder="1" applyAlignment="1">
      <alignment horizontal="center"/>
    </xf>
    <xf numFmtId="167" fontId="1" fillId="8" borderId="45" xfId="4" applyNumberFormat="1" applyFont="1" applyFill="1" applyBorder="1"/>
    <xf numFmtId="167" fontId="1" fillId="8" borderId="44" xfId="4" applyNumberFormat="1" applyFont="1" applyFill="1" applyBorder="1"/>
    <xf numFmtId="0" fontId="20" fillId="8" borderId="12" xfId="0" applyFont="1" applyFill="1" applyBorder="1" applyAlignment="1">
      <alignment wrapText="1"/>
    </xf>
    <xf numFmtId="0" fontId="20" fillId="8" borderId="12" xfId="3" applyFont="1" applyFill="1" applyBorder="1" applyAlignment="1" applyProtection="1">
      <alignment wrapText="1"/>
      <protection locked="0"/>
    </xf>
    <xf numFmtId="0" fontId="20" fillId="8" borderId="15" xfId="3" applyFont="1" applyFill="1" applyBorder="1" applyAlignment="1" applyProtection="1">
      <alignment wrapText="1"/>
      <protection locked="0"/>
    </xf>
    <xf numFmtId="167" fontId="18" fillId="8" borderId="10" xfId="4" applyNumberFormat="1" applyFont="1" applyFill="1" applyBorder="1" applyAlignment="1" applyProtection="1">
      <alignment horizontal="center"/>
      <protection locked="0"/>
    </xf>
    <xf numFmtId="167" fontId="18" fillId="8" borderId="16" xfId="4" applyNumberFormat="1" applyFont="1" applyFill="1" applyBorder="1" applyAlignment="1" applyProtection="1">
      <alignment horizontal="center"/>
      <protection locked="0"/>
    </xf>
    <xf numFmtId="3" fontId="18" fillId="8" borderId="56" xfId="0" applyNumberFormat="1" applyFont="1" applyFill="1" applyBorder="1" applyAlignment="1" applyProtection="1">
      <alignment horizontal="center"/>
      <protection locked="0"/>
    </xf>
    <xf numFmtId="0" fontId="1" fillId="0" borderId="51" xfId="0" applyFont="1" applyFill="1" applyBorder="1"/>
    <xf numFmtId="8" fontId="5" fillId="6" borderId="33" xfId="0" applyNumberFormat="1" applyFont="1" applyFill="1" applyBorder="1" applyAlignment="1">
      <alignment horizontal="left"/>
    </xf>
    <xf numFmtId="8" fontId="5" fillId="6" borderId="57" xfId="0" applyNumberFormat="1" applyFont="1" applyFill="1" applyBorder="1" applyAlignment="1">
      <alignment horizontal="left"/>
    </xf>
    <xf numFmtId="0" fontId="5" fillId="6" borderId="21" xfId="0" applyFont="1" applyFill="1" applyBorder="1"/>
    <xf numFmtId="1" fontId="4" fillId="0" borderId="0" xfId="0" applyNumberFormat="1" applyFont="1" applyFill="1"/>
    <xf numFmtId="1" fontId="4" fillId="0" borderId="0" xfId="0" applyNumberFormat="1" applyFont="1" applyFill="1" applyBorder="1"/>
    <xf numFmtId="0" fontId="30" fillId="0" borderId="0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1" fontId="4" fillId="6" borderId="0" xfId="0" applyNumberFormat="1" applyFont="1" applyFill="1" applyBorder="1"/>
    <xf numFmtId="43" fontId="16" fillId="0" borderId="14" xfId="1" applyNumberFormat="1" applyFont="1" applyFill="1" applyBorder="1" applyAlignment="1">
      <alignment horizontal="center"/>
    </xf>
    <xf numFmtId="43" fontId="16" fillId="0" borderId="1" xfId="1" applyNumberFormat="1" applyFont="1" applyFill="1" applyBorder="1" applyAlignment="1">
      <alignment horizontal="center"/>
    </xf>
    <xf numFmtId="43" fontId="16" fillId="0" borderId="12" xfId="1" applyNumberFormat="1" applyFont="1" applyFill="1" applyBorder="1" applyAlignment="1">
      <alignment horizontal="center"/>
    </xf>
    <xf numFmtId="43" fontId="16" fillId="0" borderId="52" xfId="1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0" fontId="21" fillId="0" borderId="30" xfId="0" applyFont="1" applyFill="1" applyBorder="1"/>
    <xf numFmtId="165" fontId="1" fillId="0" borderId="0" xfId="1" applyNumberFormat="1" applyFont="1" applyFill="1"/>
    <xf numFmtId="167" fontId="16" fillId="0" borderId="37" xfId="0" applyNumberFormat="1" applyFont="1" applyFill="1" applyBorder="1" applyAlignment="1"/>
    <xf numFmtId="43" fontId="16" fillId="0" borderId="37" xfId="0" applyNumberFormat="1" applyFont="1" applyFill="1" applyBorder="1" applyAlignment="1"/>
    <xf numFmtId="6" fontId="3" fillId="0" borderId="0" xfId="1" applyNumberFormat="1" applyFont="1" applyFill="1"/>
    <xf numFmtId="6" fontId="4" fillId="0" borderId="0" xfId="1" applyNumberFormat="1" applyFont="1" applyFill="1"/>
    <xf numFmtId="6" fontId="4" fillId="0" borderId="0" xfId="0" applyNumberFormat="1" applyFont="1" applyFill="1"/>
    <xf numFmtId="8" fontId="21" fillId="8" borderId="32" xfId="0" applyNumberFormat="1" applyFont="1" applyFill="1" applyBorder="1"/>
    <xf numFmtId="0" fontId="21" fillId="8" borderId="32" xfId="0" applyFont="1" applyFill="1" applyBorder="1"/>
    <xf numFmtId="169" fontId="4" fillId="0" borderId="0" xfId="0" applyNumberFormat="1" applyFont="1" applyFill="1" applyBorder="1"/>
    <xf numFmtId="8" fontId="4" fillId="0" borderId="0" xfId="0" applyNumberFormat="1" applyFont="1" applyFill="1" applyBorder="1"/>
    <xf numFmtId="8" fontId="5" fillId="0" borderId="0" xfId="0" applyNumberFormat="1" applyFont="1" applyFill="1" applyBorder="1"/>
    <xf numFmtId="10" fontId="4" fillId="0" borderId="0" xfId="4" applyNumberFormat="1" applyFont="1" applyFill="1" applyBorder="1"/>
    <xf numFmtId="10" fontId="1" fillId="0" borderId="0" xfId="0" applyNumberFormat="1" applyFont="1" applyFill="1" applyBorder="1"/>
    <xf numFmtId="10" fontId="4" fillId="0" borderId="0" xfId="0" applyNumberFormat="1" applyFont="1" applyFill="1" applyBorder="1"/>
    <xf numFmtId="0" fontId="5" fillId="0" borderId="0" xfId="0" applyFont="1" applyFill="1" applyBorder="1"/>
    <xf numFmtId="9" fontId="4" fillId="0" borderId="0" xfId="0" applyNumberFormat="1" applyFont="1" applyFill="1" applyBorder="1"/>
    <xf numFmtId="0" fontId="16" fillId="0" borderId="1" xfId="0" applyFont="1" applyFill="1" applyBorder="1" applyProtection="1">
      <protection locked="0"/>
    </xf>
    <xf numFmtId="0" fontId="20" fillId="0" borderId="1" xfId="0" applyFont="1" applyFill="1" applyBorder="1" applyAlignment="1">
      <alignment wrapText="1"/>
    </xf>
    <xf numFmtId="0" fontId="33" fillId="0" borderId="0" xfId="0" applyFont="1" applyFill="1"/>
    <xf numFmtId="0" fontId="33" fillId="0" borderId="0" xfId="0" applyFont="1" applyFill="1" applyBorder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6" borderId="0" xfId="0" applyNumberFormat="1" applyFont="1" applyFill="1" applyBorder="1" applyAlignment="1" applyProtection="1">
      <alignment horizontal="center"/>
      <protection locked="0"/>
    </xf>
    <xf numFmtId="14" fontId="27" fillId="0" borderId="0" xfId="0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6" fillId="8" borderId="12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0" fontId="16" fillId="8" borderId="14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8" borderId="14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right" vertical="top"/>
    </xf>
    <xf numFmtId="0" fontId="17" fillId="6" borderId="10" xfId="0" applyFont="1" applyFill="1" applyBorder="1" applyAlignment="1">
      <alignment horizontal="right"/>
    </xf>
    <xf numFmtId="0" fontId="17" fillId="6" borderId="14" xfId="0" applyFont="1" applyFill="1" applyBorder="1" applyAlignment="1">
      <alignment horizontal="right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8" borderId="1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/>
    </xf>
    <xf numFmtId="9" fontId="6" fillId="6" borderId="0" xfId="4" quotePrefix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/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1" fillId="0" borderId="17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0" fontId="21" fillId="0" borderId="14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0" fontId="30" fillId="0" borderId="9" xfId="0" applyFont="1" applyBorder="1" applyAlignment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39" xfId="0" applyFont="1" applyFill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 vertical="top" wrapText="1"/>
    </xf>
    <xf numFmtId="0" fontId="4" fillId="6" borderId="2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right"/>
    </xf>
    <xf numFmtId="0" fontId="11" fillId="8" borderId="12" xfId="0" applyFont="1" applyFill="1" applyBorder="1" applyAlignment="1" applyProtection="1">
      <alignment horizontal="left"/>
      <protection locked="0"/>
    </xf>
    <xf numFmtId="0" fontId="11" fillId="8" borderId="10" xfId="0" applyFont="1" applyFill="1" applyBorder="1" applyAlignment="1">
      <alignment horizontal="right"/>
    </xf>
    <xf numFmtId="0" fontId="11" fillId="8" borderId="14" xfId="0" applyFont="1" applyFill="1" applyBorder="1" applyAlignment="1">
      <alignment horizontal="right"/>
    </xf>
    <xf numFmtId="168" fontId="5" fillId="4" borderId="1" xfId="1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34" fillId="6" borderId="50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left" vertical="top" wrapText="1"/>
    </xf>
    <xf numFmtId="0" fontId="27" fillId="4" borderId="0" xfId="0" applyFont="1" applyFill="1" applyAlignment="1">
      <alignment horizontal="left" vertical="top" wrapText="1"/>
    </xf>
    <xf numFmtId="0" fontId="16" fillId="8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right"/>
    </xf>
    <xf numFmtId="0" fontId="8" fillId="8" borderId="12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8" fillId="8" borderId="1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4" borderId="14" xfId="0" applyFont="1" applyFill="1" applyBorder="1" applyAlignment="1">
      <alignment horizontal="right"/>
    </xf>
    <xf numFmtId="0" fontId="21" fillId="0" borderId="34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0" fontId="21" fillId="0" borderId="36" xfId="0" applyFont="1" applyFill="1" applyBorder="1" applyAlignment="1">
      <alignment horizontal="right"/>
    </xf>
    <xf numFmtId="0" fontId="21" fillId="0" borderId="37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1" fillId="4" borderId="17" xfId="0" applyFont="1" applyFill="1" applyBorder="1" applyAlignment="1">
      <alignment horizontal="right"/>
    </xf>
    <xf numFmtId="0" fontId="21" fillId="4" borderId="10" xfId="0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1" fillId="0" borderId="18" xfId="0" applyFont="1" applyFill="1" applyBorder="1" applyAlignment="1">
      <alignment horizontal="right"/>
    </xf>
    <xf numFmtId="0" fontId="21" fillId="0" borderId="19" xfId="0" applyFont="1" applyFill="1" applyBorder="1" applyAlignment="1">
      <alignment horizontal="right"/>
    </xf>
    <xf numFmtId="0" fontId="21" fillId="0" borderId="20" xfId="0" applyFont="1" applyFill="1" applyBorder="1" applyAlignment="1">
      <alignment horizontal="right"/>
    </xf>
    <xf numFmtId="9" fontId="21" fillId="6" borderId="23" xfId="4" applyFont="1" applyFill="1" applyBorder="1" applyAlignment="1" applyProtection="1">
      <alignment horizontal="center" vertical="top" wrapText="1"/>
      <protection locked="0"/>
    </xf>
    <xf numFmtId="9" fontId="21" fillId="6" borderId="9" xfId="4" applyFont="1" applyFill="1" applyBorder="1" applyAlignment="1" applyProtection="1">
      <alignment horizontal="center" vertical="top" wrapText="1"/>
      <protection locked="0"/>
    </xf>
    <xf numFmtId="0" fontId="21" fillId="0" borderId="54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top" wrapText="1"/>
    </xf>
    <xf numFmtId="0" fontId="21" fillId="6" borderId="43" xfId="0" applyFont="1" applyFill="1" applyBorder="1" applyAlignment="1">
      <alignment horizontal="center" vertical="top" wrapText="1"/>
    </xf>
    <xf numFmtId="0" fontId="32" fillId="2" borderId="30" xfId="0" applyFont="1" applyFill="1" applyBorder="1" applyAlignment="1">
      <alignment horizontal="center"/>
    </xf>
    <xf numFmtId="0" fontId="32" fillId="2" borderId="31" xfId="0" applyFont="1" applyFill="1" applyBorder="1" applyAlignment="1">
      <alignment horizontal="center"/>
    </xf>
    <xf numFmtId="0" fontId="32" fillId="2" borderId="32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21" fillId="6" borderId="50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54" xfId="0" applyFont="1" applyFill="1" applyBorder="1" applyAlignment="1">
      <alignment horizontal="center" vertical="top" wrapText="1"/>
    </xf>
    <xf numFmtId="0" fontId="21" fillId="6" borderId="55" xfId="0" applyFont="1" applyFill="1" applyBorder="1" applyAlignment="1">
      <alignment horizontal="center" vertical="top" wrapText="1"/>
    </xf>
    <xf numFmtId="3" fontId="21" fillId="0" borderId="30" xfId="0" applyNumberFormat="1" applyFont="1" applyBorder="1" applyAlignment="1">
      <alignment horizontal="center"/>
    </xf>
    <xf numFmtId="0" fontId="21" fillId="0" borderId="31" xfId="0" applyFont="1" applyBorder="1" applyAlignment="1"/>
    <xf numFmtId="0" fontId="21" fillId="0" borderId="32" xfId="0" applyFont="1" applyBorder="1" applyAlignment="1"/>
    <xf numFmtId="3" fontId="21" fillId="0" borderId="7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8" xfId="0" applyFont="1" applyBorder="1" applyAlignment="1"/>
    <xf numFmtId="3" fontId="21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BUDGETp4.XLS" xfId="3"/>
    <cellStyle name="Percent" xfId="4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25</xdr:row>
      <xdr:rowOff>38100</xdr:rowOff>
    </xdr:from>
    <xdr:to>
      <xdr:col>16</xdr:col>
      <xdr:colOff>457200</xdr:colOff>
      <xdr:row>27</xdr:row>
      <xdr:rowOff>12700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671300" y="8305800"/>
          <a:ext cx="15367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U17" totalsRowShown="0" headerRowDxfId="23" dataDxfId="22" tableBorderDxfId="21" dataCellStyle="Currency">
  <autoFilter ref="A2:U17"/>
  <tableColumns count="21">
    <tableColumn id="1" name="Personnel Name" dataDxfId="20"/>
    <tableColumn id="2" name="Base Salary" dataDxfId="19" dataCellStyle="Currency"/>
    <tableColumn id="3" name="Salary" dataDxfId="18" dataCellStyle="Currency"/>
    <tableColumn id="4" name="Fringe" dataDxfId="17" dataCellStyle="Currency"/>
    <tableColumn id="5" name="Total" dataDxfId="16" dataCellStyle="Currency"/>
    <tableColumn id="6" name="Base Salary2" dataDxfId="15" dataCellStyle="Currency"/>
    <tableColumn id="7" name="Salary3" dataDxfId="14" dataCellStyle="Currency"/>
    <tableColumn id="8" name="Fringe4" dataDxfId="13" dataCellStyle="Currency"/>
    <tableColumn id="9" name="Total5" dataDxfId="12" dataCellStyle="Currency"/>
    <tableColumn id="10" name="Base Salary6" dataDxfId="11" dataCellStyle="Currency"/>
    <tableColumn id="11" name="Salary7" dataDxfId="10" dataCellStyle="Currency"/>
    <tableColumn id="12" name="Fringe8" dataDxfId="9" dataCellStyle="Currency"/>
    <tableColumn id="13" name="Total9" dataDxfId="8" dataCellStyle="Currency"/>
    <tableColumn id="14" name="Base Salary10" dataDxfId="7" dataCellStyle="Currency"/>
    <tableColumn id="15" name="Salary11" dataDxfId="6" dataCellStyle="Currency"/>
    <tableColumn id="16" name="Fringe12" dataDxfId="5" dataCellStyle="Currency"/>
    <tableColumn id="17" name="Total13" dataDxfId="4" dataCellStyle="Currency"/>
    <tableColumn id="18" name="Base Salary14" dataDxfId="3" dataCellStyle="Currency"/>
    <tableColumn id="19" name="Salary15" dataDxfId="2" dataCellStyle="Currency"/>
    <tableColumn id="20" name="Fringe16" dataDxfId="1" dataCellStyle="Currency"/>
    <tableColumn id="21" name="Total17" dataDxfId="0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showGridLines="0" tabSelected="1" showRuler="0" view="pageLayout" zoomScale="65" zoomScaleNormal="85" zoomScalePageLayoutView="65" workbookViewId="0">
      <selection activeCell="K86" sqref="K86:O86"/>
    </sheetView>
  </sheetViews>
  <sheetFormatPr defaultColWidth="0" defaultRowHeight="12.75" outlineLevelRow="1" x14ac:dyDescent="0.2"/>
  <cols>
    <col min="1" max="1" width="22.42578125" style="1" customWidth="1"/>
    <col min="2" max="2" width="14.42578125" style="1" customWidth="1"/>
    <col min="3" max="3" width="9.28515625" style="1" customWidth="1"/>
    <col min="4" max="4" width="10.5703125" style="1" customWidth="1"/>
    <col min="5" max="5" width="9" style="1" customWidth="1"/>
    <col min="6" max="6" width="12.7109375" style="1" customWidth="1"/>
    <col min="7" max="7" width="12" style="1" customWidth="1"/>
    <col min="8" max="8" width="9.7109375" style="1" customWidth="1"/>
    <col min="9" max="9" width="9.42578125" style="1" customWidth="1"/>
    <col min="10" max="10" width="8" style="1" customWidth="1"/>
    <col min="11" max="11" width="18.28515625" style="1" bestFit="1" customWidth="1"/>
    <col min="12" max="13" width="17.85546875" style="1" bestFit="1" customWidth="1"/>
    <col min="14" max="14" width="18.28515625" style="1" bestFit="1" customWidth="1"/>
    <col min="15" max="15" width="18.42578125" style="1" bestFit="1" customWidth="1"/>
    <col min="16" max="16" width="16.85546875" style="94" customWidth="1"/>
    <col min="17" max="17" width="9.140625" style="94" customWidth="1"/>
    <col min="18" max="18" width="29.7109375" style="101" customWidth="1"/>
    <col min="19" max="19" width="0" style="40" hidden="1" customWidth="1"/>
    <col min="20" max="16384" width="0" style="1" hidden="1"/>
  </cols>
  <sheetData>
    <row r="1" spans="1:27" ht="21" customHeight="1" thickBot="1" x14ac:dyDescent="0.25">
      <c r="A1" s="311" t="s">
        <v>107</v>
      </c>
      <c r="B1" s="311"/>
      <c r="C1" s="311"/>
      <c r="D1" s="311" t="s">
        <v>102</v>
      </c>
      <c r="E1" s="311"/>
      <c r="F1" s="311"/>
      <c r="G1" s="311" t="s">
        <v>101</v>
      </c>
      <c r="H1" s="311"/>
      <c r="I1" s="311"/>
      <c r="J1" s="311"/>
      <c r="K1" s="311"/>
      <c r="L1" s="311" t="s">
        <v>103</v>
      </c>
      <c r="M1" s="311"/>
      <c r="N1" s="311"/>
      <c r="O1" s="94"/>
    </row>
    <row r="2" spans="1:27" ht="21" customHeight="1" thickTop="1" thickBot="1" x14ac:dyDescent="0.25">
      <c r="A2" s="312" t="s">
        <v>108</v>
      </c>
      <c r="B2" s="312"/>
      <c r="C2" s="312"/>
      <c r="D2" s="312" t="s">
        <v>104</v>
      </c>
      <c r="E2" s="312"/>
      <c r="F2" s="312"/>
      <c r="G2" s="312" t="s">
        <v>105</v>
      </c>
      <c r="H2" s="312"/>
      <c r="I2" s="312"/>
      <c r="J2" s="312"/>
      <c r="K2" s="312"/>
      <c r="L2" s="146">
        <v>43831</v>
      </c>
      <c r="M2" s="95"/>
      <c r="N2" s="96"/>
      <c r="O2" s="94"/>
    </row>
    <row r="3" spans="1:27" ht="41.25" customHeight="1" thickTop="1" x14ac:dyDescent="0.2">
      <c r="A3" s="5" t="s">
        <v>0</v>
      </c>
      <c r="B3" s="87"/>
      <c r="C3" s="10"/>
      <c r="F3" s="254"/>
      <c r="G3" s="254"/>
      <c r="H3" s="280"/>
      <c r="I3" s="280"/>
      <c r="J3" s="97"/>
      <c r="K3" s="288"/>
      <c r="L3" s="288"/>
      <c r="M3" s="288"/>
      <c r="N3" s="288"/>
      <c r="O3" s="288"/>
      <c r="P3" s="102">
        <v>12</v>
      </c>
    </row>
    <row r="4" spans="1:27" ht="34.5" customHeight="1" thickBot="1" x14ac:dyDescent="0.25">
      <c r="A4" s="5" t="s">
        <v>1</v>
      </c>
      <c r="B4" s="88"/>
      <c r="C4" s="10"/>
      <c r="F4" s="252" t="s">
        <v>117</v>
      </c>
      <c r="G4" s="253"/>
      <c r="H4" s="298">
        <v>199300</v>
      </c>
      <c r="I4" s="298"/>
      <c r="K4" s="248" t="str">
        <f>IF($B$5&gt;=1,"yes","no")</f>
        <v>no</v>
      </c>
      <c r="L4" s="248" t="str">
        <f>IF($B$5&gt;1,"yes","no")</f>
        <v>no</v>
      </c>
      <c r="M4" s="248" t="str">
        <f>IF($B$5&gt;2,"yes","no")</f>
        <v>no</v>
      </c>
      <c r="N4" s="248" t="str">
        <f>IF($B$5&gt;3,"yes","no")</f>
        <v>no</v>
      </c>
      <c r="O4" s="248" t="str">
        <f>IF($B$5&gt;4,"yes","no")</f>
        <v>no</v>
      </c>
    </row>
    <row r="5" spans="1:27" s="2" customFormat="1" ht="29.25" customHeight="1" thickTop="1" thickBot="1" x14ac:dyDescent="0.25">
      <c r="A5" s="8" t="s">
        <v>27</v>
      </c>
      <c r="B5" s="89">
        <f>ROUND((B4-B3)/365,0)</f>
        <v>0</v>
      </c>
      <c r="C5" s="282"/>
      <c r="D5" s="283"/>
      <c r="E5" s="283"/>
      <c r="F5" s="283"/>
      <c r="G5" s="283"/>
      <c r="H5" s="39"/>
      <c r="I5" s="39"/>
      <c r="K5" s="6" t="s">
        <v>2</v>
      </c>
      <c r="L5" s="6" t="s">
        <v>3</v>
      </c>
      <c r="M5" s="6" t="s">
        <v>4</v>
      </c>
      <c r="N5" s="6" t="s">
        <v>5</v>
      </c>
      <c r="O5" s="20" t="s">
        <v>41</v>
      </c>
      <c r="P5" s="97"/>
      <c r="Q5" s="97"/>
      <c r="R5" s="103"/>
      <c r="S5" s="41"/>
    </row>
    <row r="6" spans="1:27" ht="22.5" customHeight="1" thickBot="1" x14ac:dyDescent="0.25">
      <c r="A6" s="255" t="s">
        <v>14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7"/>
      <c r="P6" s="97"/>
      <c r="R6" s="104"/>
      <c r="S6" s="41"/>
      <c r="T6" s="2"/>
      <c r="U6" s="2"/>
      <c r="V6" s="2"/>
      <c r="W6" s="2"/>
      <c r="X6" s="2"/>
      <c r="Y6" s="2"/>
      <c r="Z6" s="2"/>
      <c r="AA6" s="2"/>
    </row>
    <row r="7" spans="1:27" ht="25.5" customHeight="1" x14ac:dyDescent="0.2">
      <c r="A7" s="115" t="s">
        <v>7</v>
      </c>
      <c r="B7" s="115" t="s">
        <v>8</v>
      </c>
      <c r="C7" s="302" t="s">
        <v>152</v>
      </c>
      <c r="D7" s="303"/>
      <c r="E7" s="303"/>
      <c r="F7" s="303"/>
      <c r="G7" s="303"/>
      <c r="H7" s="303"/>
      <c r="I7" s="303"/>
      <c r="J7" s="304"/>
      <c r="K7" s="291" t="s">
        <v>106</v>
      </c>
      <c r="L7" s="292"/>
      <c r="M7" s="292"/>
      <c r="N7" s="292"/>
      <c r="O7" s="293"/>
      <c r="P7" s="94" t="s">
        <v>9</v>
      </c>
      <c r="R7" s="145" t="s">
        <v>111</v>
      </c>
    </row>
    <row r="8" spans="1:27" s="2" customFormat="1" ht="25.5" customHeight="1" x14ac:dyDescent="0.2">
      <c r="A8" s="241" t="str">
        <f>'Personnel - Effort'!A9</f>
        <v>Test Test</v>
      </c>
      <c r="B8" s="242" t="str">
        <f>'Personnel - Effort'!B9</f>
        <v>Principal Investigator</v>
      </c>
      <c r="C8" s="305"/>
      <c r="D8" s="306"/>
      <c r="E8" s="306"/>
      <c r="F8" s="306"/>
      <c r="G8" s="306"/>
      <c r="H8" s="306"/>
      <c r="I8" s="306"/>
      <c r="J8" s="307"/>
      <c r="K8" s="12">
        <f>'Personnel - Effort'!Y9</f>
        <v>0</v>
      </c>
      <c r="L8" s="12">
        <f>'Personnel - Effort'!Z9</f>
        <v>0</v>
      </c>
      <c r="M8" s="12">
        <f>'Personnel - Effort'!AA9</f>
        <v>0</v>
      </c>
      <c r="N8" s="12">
        <f>'Personnel - Effort'!AB9</f>
        <v>0</v>
      </c>
      <c r="O8" s="12">
        <f>'Personnel - Effort'!AC9</f>
        <v>0</v>
      </c>
      <c r="P8" s="105">
        <f t="shared" ref="P8:P21" si="0">SUM(K8:O8)</f>
        <v>0</v>
      </c>
      <c r="Q8" s="97"/>
      <c r="R8" s="103"/>
      <c r="S8" s="41"/>
    </row>
    <row r="9" spans="1:27" s="2" customFormat="1" ht="25.5" customHeight="1" outlineLevel="1" x14ac:dyDescent="0.2">
      <c r="A9" s="241" t="str">
        <f>'Personnel - Effort'!A10</f>
        <v>Test Test</v>
      </c>
      <c r="B9" s="242" t="str">
        <f>'Personnel - Effort'!B10</f>
        <v>GSR #1</v>
      </c>
      <c r="C9" s="305"/>
      <c r="D9" s="306"/>
      <c r="E9" s="306"/>
      <c r="F9" s="306"/>
      <c r="G9" s="306"/>
      <c r="H9" s="306"/>
      <c r="I9" s="306"/>
      <c r="J9" s="307"/>
      <c r="K9" s="12">
        <f>'Personnel - Effort'!Y10</f>
        <v>0</v>
      </c>
      <c r="L9" s="12">
        <f>'Personnel - Effort'!Z10</f>
        <v>0</v>
      </c>
      <c r="M9" s="12">
        <f>'Personnel - Effort'!AA10</f>
        <v>0</v>
      </c>
      <c r="N9" s="12">
        <f>'Personnel - Effort'!AB10</f>
        <v>0</v>
      </c>
      <c r="O9" s="12">
        <f>'Personnel - Effort'!AC10</f>
        <v>0</v>
      </c>
      <c r="P9" s="105">
        <f t="shared" si="0"/>
        <v>0</v>
      </c>
      <c r="Q9" s="97"/>
      <c r="R9" s="103"/>
      <c r="S9" s="41"/>
    </row>
    <row r="10" spans="1:27" s="2" customFormat="1" ht="26.25" customHeight="1" outlineLevel="1" x14ac:dyDescent="0.2">
      <c r="A10" s="241" t="str">
        <f>'Personnel - Effort'!A11</f>
        <v>Test Test</v>
      </c>
      <c r="B10" s="242" t="str">
        <f>'Personnel - Effort'!B11</f>
        <v>GSR #1</v>
      </c>
      <c r="C10" s="305"/>
      <c r="D10" s="306"/>
      <c r="E10" s="306"/>
      <c r="F10" s="306"/>
      <c r="G10" s="306"/>
      <c r="H10" s="306"/>
      <c r="I10" s="306"/>
      <c r="J10" s="307"/>
      <c r="K10" s="12">
        <f>'Personnel - Effort'!Y11</f>
        <v>0</v>
      </c>
      <c r="L10" s="12">
        <f>'Personnel - Effort'!Z11</f>
        <v>0</v>
      </c>
      <c r="M10" s="12">
        <f>'Personnel - Effort'!AA11</f>
        <v>0</v>
      </c>
      <c r="N10" s="12">
        <f>'Personnel - Effort'!AB11</f>
        <v>0</v>
      </c>
      <c r="O10" s="12">
        <f>'Personnel - Effort'!AC11</f>
        <v>0</v>
      </c>
      <c r="P10" s="105">
        <f t="shared" si="0"/>
        <v>0</v>
      </c>
      <c r="Q10" s="97"/>
      <c r="R10" s="103"/>
      <c r="S10" s="41"/>
    </row>
    <row r="11" spans="1:27" s="2" customFormat="1" ht="26.25" customHeight="1" outlineLevel="1" x14ac:dyDescent="0.2">
      <c r="A11" s="241" t="str">
        <f>'Personnel - Effort'!A12</f>
        <v>Test Test</v>
      </c>
      <c r="B11" s="242" t="str">
        <f>'Personnel - Effort'!B12</f>
        <v>GSR #2</v>
      </c>
      <c r="C11" s="305"/>
      <c r="D11" s="306"/>
      <c r="E11" s="306"/>
      <c r="F11" s="306"/>
      <c r="G11" s="306"/>
      <c r="H11" s="306"/>
      <c r="I11" s="306"/>
      <c r="J11" s="307"/>
      <c r="K11" s="12">
        <f>'Personnel - Effort'!Y12</f>
        <v>0</v>
      </c>
      <c r="L11" s="12">
        <f>'Personnel - Effort'!Z12</f>
        <v>0</v>
      </c>
      <c r="M11" s="12">
        <f>'Personnel - Effort'!AA12</f>
        <v>0</v>
      </c>
      <c r="N11" s="12">
        <f>'Personnel - Effort'!AB12</f>
        <v>0</v>
      </c>
      <c r="O11" s="12">
        <f>'Personnel - Effort'!AC12</f>
        <v>0</v>
      </c>
      <c r="P11" s="105">
        <f t="shared" si="0"/>
        <v>0</v>
      </c>
      <c r="Q11" s="97"/>
      <c r="R11" s="103"/>
      <c r="S11" s="41"/>
    </row>
    <row r="12" spans="1:27" s="2" customFormat="1" ht="26.25" customHeight="1" outlineLevel="1" x14ac:dyDescent="0.2">
      <c r="A12" s="241" t="str">
        <f>'Personnel - Effort'!A13</f>
        <v>Test Test</v>
      </c>
      <c r="B12" s="242" t="str">
        <f>'Personnel - Effort'!B13</f>
        <v>GSR #3</v>
      </c>
      <c r="C12" s="305"/>
      <c r="D12" s="306"/>
      <c r="E12" s="306"/>
      <c r="F12" s="306"/>
      <c r="G12" s="306"/>
      <c r="H12" s="306"/>
      <c r="I12" s="306"/>
      <c r="J12" s="307"/>
      <c r="K12" s="12">
        <f>'Personnel - Effort'!Y13</f>
        <v>0</v>
      </c>
      <c r="L12" s="12">
        <f>'Personnel - Effort'!Z13</f>
        <v>0</v>
      </c>
      <c r="M12" s="12">
        <f>'Personnel - Effort'!AA13</f>
        <v>0</v>
      </c>
      <c r="N12" s="12">
        <f>'Personnel - Effort'!AB13</f>
        <v>0</v>
      </c>
      <c r="O12" s="12">
        <f>'Personnel - Effort'!AC13</f>
        <v>0</v>
      </c>
      <c r="P12" s="105">
        <f t="shared" si="0"/>
        <v>0</v>
      </c>
      <c r="Q12" s="97"/>
      <c r="R12" s="103"/>
      <c r="S12" s="41"/>
    </row>
    <row r="13" spans="1:27" s="2" customFormat="1" ht="26.25" customHeight="1" outlineLevel="1" x14ac:dyDescent="0.2">
      <c r="A13" s="241" t="str">
        <f>'Personnel - Effort'!A14</f>
        <v>Test Test</v>
      </c>
      <c r="B13" s="242" t="str">
        <f>'Personnel - Effort'!B14</f>
        <v>GSR #4</v>
      </c>
      <c r="C13" s="305"/>
      <c r="D13" s="306"/>
      <c r="E13" s="306"/>
      <c r="F13" s="306"/>
      <c r="G13" s="306"/>
      <c r="H13" s="306"/>
      <c r="I13" s="306"/>
      <c r="J13" s="307"/>
      <c r="K13" s="12">
        <f>'Personnel - Effort'!Y14</f>
        <v>0</v>
      </c>
      <c r="L13" s="12">
        <f>'Personnel - Effort'!Z14</f>
        <v>0</v>
      </c>
      <c r="M13" s="12">
        <f>'Personnel - Effort'!AA14</f>
        <v>0</v>
      </c>
      <c r="N13" s="12">
        <f>'Personnel - Effort'!AB14</f>
        <v>0</v>
      </c>
      <c r="O13" s="12">
        <f>'Personnel - Effort'!AC14</f>
        <v>0</v>
      </c>
      <c r="P13" s="105">
        <f t="shared" si="0"/>
        <v>0</v>
      </c>
      <c r="Q13" s="97"/>
      <c r="R13" s="103"/>
      <c r="S13" s="41"/>
    </row>
    <row r="14" spans="1:27" s="2" customFormat="1" ht="26.25" customHeight="1" outlineLevel="1" x14ac:dyDescent="0.2">
      <c r="A14" s="241" t="str">
        <f>'Personnel - Effort'!A15</f>
        <v>Test Test</v>
      </c>
      <c r="B14" s="242" t="str">
        <f>'Personnel - Effort'!B15</f>
        <v>GSR #5</v>
      </c>
      <c r="C14" s="305"/>
      <c r="D14" s="306"/>
      <c r="E14" s="306"/>
      <c r="F14" s="306"/>
      <c r="G14" s="306"/>
      <c r="H14" s="306"/>
      <c r="I14" s="306"/>
      <c r="J14" s="307"/>
      <c r="K14" s="12">
        <f>'Personnel - Effort'!Y15</f>
        <v>0</v>
      </c>
      <c r="L14" s="12">
        <f>'Personnel - Effort'!Z15</f>
        <v>0</v>
      </c>
      <c r="M14" s="12">
        <f>'Personnel - Effort'!AA15</f>
        <v>0</v>
      </c>
      <c r="N14" s="12">
        <f>'Personnel - Effort'!AB15</f>
        <v>0</v>
      </c>
      <c r="O14" s="12">
        <f>'Personnel - Effort'!AC15</f>
        <v>0</v>
      </c>
      <c r="P14" s="105">
        <f t="shared" si="0"/>
        <v>0</v>
      </c>
      <c r="Q14" s="97"/>
      <c r="R14" s="103"/>
      <c r="S14" s="41"/>
    </row>
    <row r="15" spans="1:27" s="2" customFormat="1" ht="26.25" customHeight="1" outlineLevel="1" x14ac:dyDescent="0.2">
      <c r="A15" s="241" t="str">
        <f>'Personnel - Effort'!A16</f>
        <v>Test Test</v>
      </c>
      <c r="B15" s="242" t="str">
        <f>'Personnel - Effort'!B16</f>
        <v>GSR #6</v>
      </c>
      <c r="C15" s="305"/>
      <c r="D15" s="306"/>
      <c r="E15" s="306"/>
      <c r="F15" s="306"/>
      <c r="G15" s="306"/>
      <c r="H15" s="306"/>
      <c r="I15" s="306"/>
      <c r="J15" s="307"/>
      <c r="K15" s="12">
        <f>'Personnel - Effort'!Y16</f>
        <v>0</v>
      </c>
      <c r="L15" s="12">
        <f>'Personnel - Effort'!Z16</f>
        <v>0</v>
      </c>
      <c r="M15" s="12">
        <f>'Personnel - Effort'!AA16</f>
        <v>0</v>
      </c>
      <c r="N15" s="12">
        <f>'Personnel - Effort'!AB16</f>
        <v>0</v>
      </c>
      <c r="O15" s="12">
        <f>'Personnel - Effort'!AC16</f>
        <v>0</v>
      </c>
      <c r="P15" s="105">
        <f t="shared" si="0"/>
        <v>0</v>
      </c>
      <c r="Q15" s="97"/>
      <c r="R15" s="103"/>
      <c r="S15" s="41"/>
    </row>
    <row r="16" spans="1:27" s="2" customFormat="1" ht="26.25" customHeight="1" outlineLevel="1" x14ac:dyDescent="0.2">
      <c r="A16" s="241" t="str">
        <f>'Personnel - Effort'!A17</f>
        <v>Test Test</v>
      </c>
      <c r="B16" s="242" t="str">
        <f>'Personnel - Effort'!B17</f>
        <v>GSR #7</v>
      </c>
      <c r="C16" s="305"/>
      <c r="D16" s="306"/>
      <c r="E16" s="306"/>
      <c r="F16" s="306"/>
      <c r="G16" s="306"/>
      <c r="H16" s="306"/>
      <c r="I16" s="306"/>
      <c r="J16" s="307"/>
      <c r="K16" s="12">
        <f>'Personnel - Effort'!Y17</f>
        <v>0</v>
      </c>
      <c r="L16" s="12">
        <f>'Personnel - Effort'!Z17</f>
        <v>0</v>
      </c>
      <c r="M16" s="12">
        <f>'Personnel - Effort'!AA17</f>
        <v>0</v>
      </c>
      <c r="N16" s="12">
        <f>'Personnel - Effort'!AB17</f>
        <v>0</v>
      </c>
      <c r="O16" s="12">
        <f>'Personnel - Effort'!AC17</f>
        <v>0</v>
      </c>
      <c r="P16" s="105">
        <f t="shared" si="0"/>
        <v>0</v>
      </c>
      <c r="Q16" s="97"/>
      <c r="R16" s="103"/>
      <c r="S16" s="41"/>
    </row>
    <row r="17" spans="1:19" s="2" customFormat="1" ht="26.25" customHeight="1" outlineLevel="1" x14ac:dyDescent="0.2">
      <c r="A17" s="241" t="str">
        <f>'Personnel - Effort'!A18</f>
        <v>Test Test</v>
      </c>
      <c r="B17" s="242" t="str">
        <f>'Personnel - Effort'!B18</f>
        <v>GSR #8</v>
      </c>
      <c r="C17" s="305"/>
      <c r="D17" s="306"/>
      <c r="E17" s="306"/>
      <c r="F17" s="306"/>
      <c r="G17" s="306"/>
      <c r="H17" s="306"/>
      <c r="I17" s="306"/>
      <c r="J17" s="307"/>
      <c r="K17" s="12">
        <f>'Personnel - Effort'!Y18</f>
        <v>0</v>
      </c>
      <c r="L17" s="12">
        <f>'Personnel - Effort'!Z18</f>
        <v>0</v>
      </c>
      <c r="M17" s="12">
        <f>'Personnel - Effort'!AA18</f>
        <v>0</v>
      </c>
      <c r="N17" s="12">
        <f>'Personnel - Effort'!AB18</f>
        <v>0</v>
      </c>
      <c r="O17" s="12">
        <f>'Personnel - Effort'!AC18</f>
        <v>0</v>
      </c>
      <c r="P17" s="105">
        <f t="shared" si="0"/>
        <v>0</v>
      </c>
      <c r="Q17" s="97"/>
      <c r="R17" s="103"/>
      <c r="S17" s="41"/>
    </row>
    <row r="18" spans="1:19" s="2" customFormat="1" ht="26.25" customHeight="1" outlineLevel="1" x14ac:dyDescent="0.2">
      <c r="A18" s="241" t="str">
        <f>'Personnel - Effort'!A19</f>
        <v>Test Test</v>
      </c>
      <c r="B18" s="242" t="str">
        <f>'Personnel - Effort'!B19</f>
        <v>GSR #9</v>
      </c>
      <c r="C18" s="305"/>
      <c r="D18" s="306"/>
      <c r="E18" s="306"/>
      <c r="F18" s="306"/>
      <c r="G18" s="306"/>
      <c r="H18" s="306"/>
      <c r="I18" s="306"/>
      <c r="J18" s="307"/>
      <c r="K18" s="12">
        <f>'Personnel - Effort'!Y19</f>
        <v>0</v>
      </c>
      <c r="L18" s="12">
        <f>'Personnel - Effort'!Z19</f>
        <v>0</v>
      </c>
      <c r="M18" s="12">
        <f>'Personnel - Effort'!AA19</f>
        <v>0</v>
      </c>
      <c r="N18" s="12">
        <f>'Personnel - Effort'!AB19</f>
        <v>0</v>
      </c>
      <c r="O18" s="12">
        <f>'Personnel - Effort'!AC19</f>
        <v>0</v>
      </c>
      <c r="P18" s="105">
        <f t="shared" si="0"/>
        <v>0</v>
      </c>
      <c r="Q18" s="97"/>
      <c r="R18" s="103"/>
      <c r="S18" s="41"/>
    </row>
    <row r="19" spans="1:19" s="2" customFormat="1" ht="25.5" customHeight="1" outlineLevel="1" x14ac:dyDescent="0.2">
      <c r="A19" s="241" t="str">
        <f>'Personnel - Effort'!A20</f>
        <v>Test Test</v>
      </c>
      <c r="B19" s="242" t="str">
        <f>'Personnel - Effort'!B20</f>
        <v>GSR #10</v>
      </c>
      <c r="C19" s="305"/>
      <c r="D19" s="306"/>
      <c r="E19" s="306"/>
      <c r="F19" s="306"/>
      <c r="G19" s="306"/>
      <c r="H19" s="306"/>
      <c r="I19" s="306"/>
      <c r="J19" s="307"/>
      <c r="K19" s="12">
        <f>'Personnel - Effort'!Y20</f>
        <v>0</v>
      </c>
      <c r="L19" s="12">
        <f>'Personnel - Effort'!Z20</f>
        <v>0</v>
      </c>
      <c r="M19" s="12">
        <f>'Personnel - Effort'!AA20</f>
        <v>0</v>
      </c>
      <c r="N19" s="12">
        <f>'Personnel - Effort'!AB20</f>
        <v>0</v>
      </c>
      <c r="O19" s="12">
        <f>'Personnel - Effort'!AC20</f>
        <v>0</v>
      </c>
      <c r="P19" s="105">
        <f t="shared" si="0"/>
        <v>0</v>
      </c>
      <c r="Q19" s="97"/>
      <c r="R19" s="103"/>
      <c r="S19" s="41"/>
    </row>
    <row r="20" spans="1:19" s="2" customFormat="1" ht="26.25" customHeight="1" outlineLevel="1" x14ac:dyDescent="0.2">
      <c r="A20" s="241" t="str">
        <f>'Personnel - Effort'!A21</f>
        <v>Test Test</v>
      </c>
      <c r="B20" s="242" t="str">
        <f>'Personnel - Effort'!B21</f>
        <v>GSR #11</v>
      </c>
      <c r="C20" s="305"/>
      <c r="D20" s="306"/>
      <c r="E20" s="306"/>
      <c r="F20" s="306"/>
      <c r="G20" s="306"/>
      <c r="H20" s="306"/>
      <c r="I20" s="306"/>
      <c r="J20" s="307"/>
      <c r="K20" s="12">
        <f>'Personnel - Effort'!Y21</f>
        <v>0</v>
      </c>
      <c r="L20" s="12">
        <f>'Personnel - Effort'!Z21</f>
        <v>0</v>
      </c>
      <c r="M20" s="12">
        <f>'Personnel - Effort'!AA21</f>
        <v>0</v>
      </c>
      <c r="N20" s="12">
        <f>'Personnel - Effort'!AB21</f>
        <v>0</v>
      </c>
      <c r="O20" s="12">
        <f>'Personnel - Effort'!AC21</f>
        <v>0</v>
      </c>
      <c r="P20" s="105">
        <f t="shared" si="0"/>
        <v>0</v>
      </c>
      <c r="Q20" s="97"/>
      <c r="R20" s="103"/>
      <c r="S20" s="41"/>
    </row>
    <row r="21" spans="1:19" s="2" customFormat="1" ht="26.25" customHeight="1" outlineLevel="1" x14ac:dyDescent="0.2">
      <c r="A21" s="241" t="str">
        <f>'Personnel - Effort'!A22</f>
        <v>Test Test</v>
      </c>
      <c r="B21" s="242" t="str">
        <f>'Personnel - Effort'!B22</f>
        <v>GSR #12</v>
      </c>
      <c r="C21" s="308"/>
      <c r="D21" s="309"/>
      <c r="E21" s="309"/>
      <c r="F21" s="309"/>
      <c r="G21" s="309"/>
      <c r="H21" s="309"/>
      <c r="I21" s="309"/>
      <c r="J21" s="310"/>
      <c r="K21" s="12">
        <f>'Personnel - Effort'!Y22</f>
        <v>0</v>
      </c>
      <c r="L21" s="12">
        <f>'Personnel - Effort'!Z22</f>
        <v>0</v>
      </c>
      <c r="M21" s="12">
        <f>'Personnel - Effort'!AA22</f>
        <v>0</v>
      </c>
      <c r="N21" s="12">
        <f>'Personnel - Effort'!AB22</f>
        <v>0</v>
      </c>
      <c r="O21" s="12">
        <f>'Personnel - Effort'!AC22</f>
        <v>0</v>
      </c>
      <c r="P21" s="105">
        <f t="shared" si="0"/>
        <v>0</v>
      </c>
      <c r="Q21" s="97"/>
      <c r="R21" s="103"/>
      <c r="S21" s="41"/>
    </row>
    <row r="22" spans="1:19" s="2" customFormat="1" x14ac:dyDescent="0.2">
      <c r="A22" s="277" t="s">
        <v>17</v>
      </c>
      <c r="B22" s="281"/>
      <c r="C22" s="281"/>
      <c r="D22" s="281"/>
      <c r="E22" s="281"/>
      <c r="F22" s="281"/>
      <c r="G22" s="281"/>
      <c r="H22" s="281"/>
      <c r="I22" s="281"/>
      <c r="J22" s="281"/>
      <c r="K22" s="4">
        <f>SUM(K$8:K$21)</f>
        <v>0</v>
      </c>
      <c r="L22" s="4">
        <f>SUM(L$8:L$21)</f>
        <v>0</v>
      </c>
      <c r="M22" s="4">
        <f>SUM(M$8:M$21)</f>
        <v>0</v>
      </c>
      <c r="N22" s="4">
        <f>SUM(N$8:N$21)</f>
        <v>0</v>
      </c>
      <c r="O22" s="4">
        <f>SUM(O$8:O$21)</f>
        <v>0</v>
      </c>
      <c r="P22" s="105">
        <f>SUM(K22:O22)</f>
        <v>0</v>
      </c>
      <c r="Q22" s="97" t="b">
        <f>P22=SUM(P8:P21)</f>
        <v>1</v>
      </c>
      <c r="R22" s="103"/>
      <c r="S22" s="41"/>
    </row>
    <row r="23" spans="1:19" s="2" customFormat="1" x14ac:dyDescent="0.2">
      <c r="A23" s="258" t="s">
        <v>15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87"/>
      <c r="P23" s="105"/>
      <c r="Q23" s="97"/>
      <c r="R23" s="103"/>
      <c r="S23" s="41"/>
    </row>
    <row r="24" spans="1:19" s="2" customFormat="1" outlineLevel="1" x14ac:dyDescent="0.2">
      <c r="A24" s="260" t="s">
        <v>120</v>
      </c>
      <c r="B24" s="261"/>
      <c r="C24" s="261"/>
      <c r="D24" s="261"/>
      <c r="E24" s="261"/>
      <c r="F24" s="261"/>
      <c r="G24" s="261"/>
      <c r="H24" s="261"/>
      <c r="I24" s="261"/>
      <c r="J24" s="262"/>
      <c r="K24" s="119"/>
      <c r="L24" s="119"/>
      <c r="M24" s="119"/>
      <c r="N24" s="119"/>
      <c r="O24" s="119"/>
      <c r="P24" s="105">
        <f>SUM(K24:O24)</f>
        <v>0</v>
      </c>
      <c r="Q24" s="97"/>
      <c r="R24" s="103"/>
      <c r="S24" s="41"/>
    </row>
    <row r="25" spans="1:19" s="2" customFormat="1" outlineLevel="1" x14ac:dyDescent="0.2">
      <c r="A25" s="260" t="s">
        <v>121</v>
      </c>
      <c r="B25" s="261"/>
      <c r="C25" s="261"/>
      <c r="D25" s="261"/>
      <c r="E25" s="261"/>
      <c r="F25" s="261"/>
      <c r="G25" s="261"/>
      <c r="H25" s="261"/>
      <c r="I25" s="261"/>
      <c r="J25" s="262"/>
      <c r="K25" s="119"/>
      <c r="L25" s="119"/>
      <c r="M25" s="119"/>
      <c r="N25" s="119"/>
      <c r="O25" s="119"/>
      <c r="P25" s="105">
        <f>SUM(K25:O25)</f>
        <v>0</v>
      </c>
      <c r="Q25" s="97"/>
      <c r="R25" s="103"/>
      <c r="S25" s="41"/>
    </row>
    <row r="26" spans="1:19" s="2" customFormat="1" outlineLevel="1" x14ac:dyDescent="0.2">
      <c r="A26" s="260" t="s">
        <v>122</v>
      </c>
      <c r="B26" s="261"/>
      <c r="C26" s="261"/>
      <c r="D26" s="261"/>
      <c r="E26" s="261"/>
      <c r="F26" s="261"/>
      <c r="G26" s="261"/>
      <c r="H26" s="261"/>
      <c r="I26" s="261"/>
      <c r="J26" s="262"/>
      <c r="K26" s="119"/>
      <c r="L26" s="119"/>
      <c r="M26" s="119"/>
      <c r="N26" s="119"/>
      <c r="O26" s="119"/>
      <c r="P26" s="105">
        <f>SUM(K26:O26)</f>
        <v>0</v>
      </c>
      <c r="Q26" s="97"/>
      <c r="R26" s="103"/>
      <c r="S26" s="41"/>
    </row>
    <row r="27" spans="1:19" s="2" customFormat="1" x14ac:dyDescent="0.2">
      <c r="A27" s="299" t="s">
        <v>45</v>
      </c>
      <c r="B27" s="300"/>
      <c r="C27" s="300"/>
      <c r="D27" s="300"/>
      <c r="E27" s="300"/>
      <c r="F27" s="300"/>
      <c r="G27" s="300"/>
      <c r="H27" s="300"/>
      <c r="I27" s="300"/>
      <c r="J27" s="301"/>
      <c r="K27" s="73">
        <f>SUM(K24:K26)</f>
        <v>0</v>
      </c>
      <c r="L27" s="73">
        <f>SUM(L24:L26)</f>
        <v>0</v>
      </c>
      <c r="M27" s="73">
        <f>SUM(M24:M26)</f>
        <v>0</v>
      </c>
      <c r="N27" s="73">
        <f>SUM(N24:N26)</f>
        <v>0</v>
      </c>
      <c r="O27" s="73">
        <f>SUM(O24:O26)</f>
        <v>0</v>
      </c>
      <c r="P27" s="105">
        <f>SUM(K27:O27)</f>
        <v>0</v>
      </c>
      <c r="Q27" s="97"/>
      <c r="R27" s="103"/>
      <c r="S27" s="41"/>
    </row>
    <row r="28" spans="1:19" s="2" customFormat="1" x14ac:dyDescent="0.2">
      <c r="A28" s="258" t="s">
        <v>133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87"/>
      <c r="P28" s="105"/>
      <c r="Q28" s="97"/>
      <c r="R28" s="103"/>
      <c r="S28" s="41"/>
    </row>
    <row r="29" spans="1:19" s="2" customFormat="1" outlineLevel="1" x14ac:dyDescent="0.2">
      <c r="A29" s="260" t="s">
        <v>119</v>
      </c>
      <c r="B29" s="261"/>
      <c r="C29" s="261"/>
      <c r="D29" s="261"/>
      <c r="E29" s="261"/>
      <c r="F29" s="261"/>
      <c r="G29" s="261"/>
      <c r="H29" s="261"/>
      <c r="I29" s="261"/>
      <c r="J29" s="262"/>
      <c r="K29" s="120"/>
      <c r="L29" s="121"/>
      <c r="M29" s="121"/>
      <c r="N29" s="121"/>
      <c r="O29" s="122">
        <f>N29*1.03</f>
        <v>0</v>
      </c>
      <c r="P29" s="105">
        <f>SUM(K29:O29)</f>
        <v>0</v>
      </c>
      <c r="Q29" s="97"/>
      <c r="R29" s="103"/>
      <c r="S29" s="41"/>
    </row>
    <row r="30" spans="1:19" s="2" customFormat="1" outlineLevel="1" x14ac:dyDescent="0.2">
      <c r="A30" s="313" t="s">
        <v>119</v>
      </c>
      <c r="B30" s="313"/>
      <c r="C30" s="313"/>
      <c r="D30" s="313"/>
      <c r="E30" s="313"/>
      <c r="F30" s="313"/>
      <c r="G30" s="313"/>
      <c r="H30" s="313"/>
      <c r="I30" s="313"/>
      <c r="J30" s="313"/>
      <c r="K30" s="123"/>
      <c r="L30" s="123"/>
      <c r="M30" s="123"/>
      <c r="N30" s="123"/>
      <c r="O30" s="122">
        <f>N30*1.03</f>
        <v>0</v>
      </c>
      <c r="P30" s="105">
        <f>SUM(K30:O30)</f>
        <v>0</v>
      </c>
      <c r="Q30" s="97"/>
      <c r="R30" s="103"/>
      <c r="S30" s="41"/>
    </row>
    <row r="31" spans="1:19" s="2" customFormat="1" x14ac:dyDescent="0.2">
      <c r="A31" s="277" t="s">
        <v>20</v>
      </c>
      <c r="B31" s="277"/>
      <c r="C31" s="277"/>
      <c r="D31" s="277"/>
      <c r="E31" s="277"/>
      <c r="F31" s="277"/>
      <c r="G31" s="277"/>
      <c r="H31" s="277"/>
      <c r="I31" s="277"/>
      <c r="J31" s="277"/>
      <c r="K31" s="91">
        <f>SUM(K29:K30)</f>
        <v>0</v>
      </c>
      <c r="L31" s="91">
        <f>SUM(L29:L30)</f>
        <v>0</v>
      </c>
      <c r="M31" s="91">
        <f>SUM(M29:M30)</f>
        <v>0</v>
      </c>
      <c r="N31" s="91">
        <f>SUM(N29:N30)</f>
        <v>0</v>
      </c>
      <c r="O31" s="91">
        <f>SUM(O29:O30)</f>
        <v>0</v>
      </c>
      <c r="P31" s="105">
        <f>SUM(K31:O31)</f>
        <v>0</v>
      </c>
      <c r="Q31" s="97"/>
      <c r="R31" s="103"/>
      <c r="S31" s="41"/>
    </row>
    <row r="32" spans="1:19" s="2" customFormat="1" x14ac:dyDescent="0.2">
      <c r="A32" s="258" t="s">
        <v>28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87"/>
      <c r="P32" s="105"/>
      <c r="Q32" s="97"/>
      <c r="R32" s="103"/>
      <c r="S32" s="41"/>
    </row>
    <row r="33" spans="1:19" s="2" customFormat="1" outlineLevel="1" x14ac:dyDescent="0.2">
      <c r="A33" s="289" t="s">
        <v>118</v>
      </c>
      <c r="B33" s="263"/>
      <c r="C33" s="264"/>
      <c r="D33" s="264"/>
      <c r="E33" s="264"/>
      <c r="F33" s="264"/>
      <c r="G33" s="264"/>
      <c r="H33" s="264"/>
      <c r="I33" s="264"/>
      <c r="J33" s="265"/>
      <c r="K33" s="124"/>
      <c r="L33" s="124"/>
      <c r="M33" s="124"/>
      <c r="N33" s="122"/>
      <c r="O33" s="122"/>
      <c r="P33" s="105">
        <f t="shared" ref="P33:P38" si="1">SUM(K33:O33)</f>
        <v>0</v>
      </c>
      <c r="Q33" s="97"/>
      <c r="R33" s="103"/>
      <c r="S33" s="41"/>
    </row>
    <row r="34" spans="1:19" s="2" customFormat="1" outlineLevel="1" x14ac:dyDescent="0.2">
      <c r="A34" s="289"/>
      <c r="B34" s="263"/>
      <c r="C34" s="264"/>
      <c r="D34" s="264"/>
      <c r="E34" s="264"/>
      <c r="F34" s="264"/>
      <c r="G34" s="264"/>
      <c r="H34" s="264"/>
      <c r="I34" s="264"/>
      <c r="J34" s="265"/>
      <c r="K34" s="124"/>
      <c r="L34" s="124"/>
      <c r="M34" s="124"/>
      <c r="N34" s="122"/>
      <c r="O34" s="122"/>
      <c r="P34" s="105">
        <f t="shared" si="1"/>
        <v>0</v>
      </c>
      <c r="Q34" s="97"/>
      <c r="R34" s="103"/>
      <c r="S34" s="41"/>
    </row>
    <row r="35" spans="1:19" s="2" customFormat="1" outlineLevel="1" x14ac:dyDescent="0.2">
      <c r="A35" s="289"/>
      <c r="B35" s="263"/>
      <c r="C35" s="264"/>
      <c r="D35" s="264"/>
      <c r="E35" s="264"/>
      <c r="F35" s="264"/>
      <c r="G35" s="264"/>
      <c r="H35" s="264"/>
      <c r="I35" s="264"/>
      <c r="J35" s="265"/>
      <c r="K35" s="124"/>
      <c r="L35" s="122"/>
      <c r="M35" s="122"/>
      <c r="N35" s="122"/>
      <c r="O35" s="122"/>
      <c r="P35" s="105">
        <f t="shared" si="1"/>
        <v>0</v>
      </c>
      <c r="Q35" s="97"/>
      <c r="R35" s="103"/>
      <c r="S35" s="41"/>
    </row>
    <row r="36" spans="1:19" s="2" customFormat="1" outlineLevel="1" x14ac:dyDescent="0.2">
      <c r="A36" s="289"/>
      <c r="B36" s="263"/>
      <c r="C36" s="264"/>
      <c r="D36" s="264"/>
      <c r="E36" s="264"/>
      <c r="F36" s="264"/>
      <c r="G36" s="264"/>
      <c r="H36" s="264"/>
      <c r="I36" s="264"/>
      <c r="J36" s="265"/>
      <c r="K36" s="124"/>
      <c r="L36" s="122"/>
      <c r="M36" s="122"/>
      <c r="N36" s="122"/>
      <c r="O36" s="122"/>
      <c r="P36" s="105">
        <f t="shared" si="1"/>
        <v>0</v>
      </c>
      <c r="Q36" s="97"/>
      <c r="R36" s="103"/>
      <c r="S36" s="41"/>
    </row>
    <row r="37" spans="1:19" s="2" customFormat="1" outlineLevel="1" x14ac:dyDescent="0.2">
      <c r="A37" s="290"/>
      <c r="B37" s="263"/>
      <c r="C37" s="264"/>
      <c r="D37" s="264"/>
      <c r="E37" s="264"/>
      <c r="F37" s="264"/>
      <c r="G37" s="264"/>
      <c r="H37" s="264"/>
      <c r="I37" s="264"/>
      <c r="J37" s="265"/>
      <c r="K37" s="124"/>
      <c r="L37" s="122"/>
      <c r="M37" s="122"/>
      <c r="N37" s="122"/>
      <c r="O37" s="122"/>
      <c r="P37" s="105">
        <f t="shared" si="1"/>
        <v>0</v>
      </c>
      <c r="Q37" s="97"/>
      <c r="R37" s="103"/>
      <c r="S37" s="41"/>
    </row>
    <row r="38" spans="1:19" s="2" customFormat="1" x14ac:dyDescent="0.2">
      <c r="A38" s="277" t="s">
        <v>29</v>
      </c>
      <c r="B38" s="277"/>
      <c r="C38" s="277"/>
      <c r="D38" s="277"/>
      <c r="E38" s="277"/>
      <c r="F38" s="277"/>
      <c r="G38" s="277"/>
      <c r="H38" s="277"/>
      <c r="I38" s="277"/>
      <c r="J38" s="277"/>
      <c r="K38" s="3">
        <f>SUM(K33:K37)</f>
        <v>0</v>
      </c>
      <c r="L38" s="3">
        <f>SUM(L33:L37)</f>
        <v>0</v>
      </c>
      <c r="M38" s="3">
        <f>SUM(M33:M37)</f>
        <v>0</v>
      </c>
      <c r="N38" s="3">
        <f>SUM(N33:N37)</f>
        <v>0</v>
      </c>
      <c r="O38" s="3">
        <f>SUM(O33:O37)</f>
        <v>0</v>
      </c>
      <c r="P38" s="105">
        <f t="shared" si="1"/>
        <v>0</v>
      </c>
      <c r="Q38" s="97"/>
      <c r="R38" s="103"/>
      <c r="S38" s="41"/>
    </row>
    <row r="39" spans="1:19" s="2" customFormat="1" x14ac:dyDescent="0.2">
      <c r="A39" s="258" t="s">
        <v>10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87"/>
      <c r="P39" s="105"/>
      <c r="Q39" s="97"/>
      <c r="R39" s="103"/>
      <c r="S39" s="41"/>
    </row>
    <row r="40" spans="1:19" s="2" customFormat="1" outlineLevel="1" x14ac:dyDescent="0.2">
      <c r="A40" s="313" t="s">
        <v>99</v>
      </c>
      <c r="B40" s="313"/>
      <c r="C40" s="313"/>
      <c r="D40" s="313"/>
      <c r="E40" s="313"/>
      <c r="F40" s="313"/>
      <c r="G40" s="313"/>
      <c r="H40" s="313"/>
      <c r="I40" s="313"/>
      <c r="J40" s="313"/>
      <c r="K40" s="125"/>
      <c r="L40" s="122"/>
      <c r="M40" s="122"/>
      <c r="N40" s="122"/>
      <c r="O40" s="122"/>
      <c r="P40" s="105">
        <f>SUM(K40:O40)</f>
        <v>0</v>
      </c>
      <c r="Q40" s="97"/>
      <c r="R40" s="97"/>
    </row>
    <row r="41" spans="1:19" s="2" customFormat="1" outlineLevel="1" x14ac:dyDescent="0.2">
      <c r="A41" s="313" t="s">
        <v>100</v>
      </c>
      <c r="B41" s="313"/>
      <c r="C41" s="313"/>
      <c r="D41" s="313"/>
      <c r="E41" s="313"/>
      <c r="F41" s="313"/>
      <c r="G41" s="313"/>
      <c r="H41" s="313"/>
      <c r="I41" s="313"/>
      <c r="J41" s="313"/>
      <c r="K41" s="125"/>
      <c r="L41" s="122"/>
      <c r="M41" s="122"/>
      <c r="N41" s="122"/>
      <c r="O41" s="122"/>
      <c r="P41" s="105">
        <f>SUM(K41:O41)</f>
        <v>0</v>
      </c>
      <c r="Q41" s="97"/>
      <c r="R41" s="103"/>
      <c r="S41" s="41"/>
    </row>
    <row r="42" spans="1:19" s="2" customFormat="1" outlineLevel="1" x14ac:dyDescent="0.2">
      <c r="A42" s="277" t="s">
        <v>44</v>
      </c>
      <c r="B42" s="277"/>
      <c r="C42" s="277"/>
      <c r="D42" s="277"/>
      <c r="E42" s="277"/>
      <c r="F42" s="277"/>
      <c r="G42" s="277"/>
      <c r="H42" s="277"/>
      <c r="I42" s="277"/>
      <c r="J42" s="277"/>
      <c r="K42" s="73">
        <f>SUM(K40:K41)</f>
        <v>0</v>
      </c>
      <c r="L42" s="73">
        <f t="shared" ref="L42:O42" si="2">SUM(L40:L41)</f>
        <v>0</v>
      </c>
      <c r="M42" s="73">
        <f t="shared" si="2"/>
        <v>0</v>
      </c>
      <c r="N42" s="73">
        <f t="shared" si="2"/>
        <v>0</v>
      </c>
      <c r="O42" s="73">
        <f t="shared" si="2"/>
        <v>0</v>
      </c>
      <c r="P42" s="105">
        <f>SUM(K42:O42)</f>
        <v>0</v>
      </c>
      <c r="Q42" s="97"/>
      <c r="R42" s="103"/>
      <c r="S42" s="41"/>
    </row>
    <row r="43" spans="1:19" s="2" customFormat="1" x14ac:dyDescent="0.2">
      <c r="A43" s="258" t="s">
        <v>109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87"/>
      <c r="P43" s="105"/>
      <c r="Q43" s="97"/>
      <c r="R43" s="103"/>
      <c r="S43" s="41"/>
    </row>
    <row r="44" spans="1:19" s="2" customFormat="1" outlineLevel="1" x14ac:dyDescent="0.2">
      <c r="A44" s="260" t="s">
        <v>123</v>
      </c>
      <c r="B44" s="261"/>
      <c r="C44" s="261"/>
      <c r="D44" s="261"/>
      <c r="E44" s="261"/>
      <c r="F44" s="261"/>
      <c r="G44" s="261"/>
      <c r="H44" s="261"/>
      <c r="I44" s="261"/>
      <c r="J44" s="262"/>
      <c r="K44" s="130"/>
      <c r="L44" s="131"/>
      <c r="M44" s="131"/>
      <c r="N44" s="131"/>
      <c r="O44" s="131"/>
      <c r="P44" s="105">
        <f>SUM(K44:O44)</f>
        <v>0</v>
      </c>
      <c r="Q44" s="97"/>
      <c r="R44" s="103"/>
      <c r="S44" s="41"/>
    </row>
    <row r="45" spans="1:19" s="2" customFormat="1" outlineLevel="1" x14ac:dyDescent="0.2">
      <c r="A45" s="127" t="s">
        <v>124</v>
      </c>
      <c r="B45" s="128"/>
      <c r="C45" s="128"/>
      <c r="D45" s="128"/>
      <c r="E45" s="128"/>
      <c r="F45" s="128"/>
      <c r="G45" s="128"/>
      <c r="H45" s="128"/>
      <c r="I45" s="128"/>
      <c r="J45" s="129"/>
      <c r="K45" s="130"/>
      <c r="L45" s="131"/>
      <c r="M45" s="131"/>
      <c r="N45" s="131"/>
      <c r="O45" s="131"/>
      <c r="P45" s="105">
        <f>SUM(K45:O45)</f>
        <v>0</v>
      </c>
      <c r="Q45" s="97"/>
      <c r="R45" s="103"/>
      <c r="S45" s="41"/>
    </row>
    <row r="46" spans="1:19" s="2" customFormat="1" outlineLevel="1" x14ac:dyDescent="0.2">
      <c r="A46" s="260" t="s">
        <v>125</v>
      </c>
      <c r="B46" s="261"/>
      <c r="C46" s="261"/>
      <c r="D46" s="261"/>
      <c r="E46" s="261"/>
      <c r="F46" s="261"/>
      <c r="G46" s="261"/>
      <c r="H46" s="261"/>
      <c r="I46" s="261"/>
      <c r="J46" s="262"/>
      <c r="K46" s="130"/>
      <c r="L46" s="131"/>
      <c r="M46" s="131"/>
      <c r="N46" s="131"/>
      <c r="O46" s="131"/>
      <c r="P46" s="105">
        <f>SUM(K46:O46)</f>
        <v>0</v>
      </c>
      <c r="Q46" s="97"/>
      <c r="R46" s="103"/>
      <c r="S46" s="41"/>
    </row>
    <row r="47" spans="1:19" s="2" customFormat="1" outlineLevel="1" x14ac:dyDescent="0.2">
      <c r="A47" s="277" t="s">
        <v>126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73">
        <f>SUM(K44:K46)</f>
        <v>0</v>
      </c>
      <c r="L47" s="73">
        <f t="shared" ref="L47:O47" si="3">SUM(L44:L46)</f>
        <v>0</v>
      </c>
      <c r="M47" s="73">
        <f t="shared" si="3"/>
        <v>0</v>
      </c>
      <c r="N47" s="73">
        <f t="shared" si="3"/>
        <v>0</v>
      </c>
      <c r="O47" s="73">
        <f t="shared" si="3"/>
        <v>0</v>
      </c>
      <c r="P47" s="105">
        <f>SUM(K47:O47)</f>
        <v>0</v>
      </c>
      <c r="Q47" s="97"/>
      <c r="R47" s="103"/>
      <c r="S47" s="41"/>
    </row>
    <row r="48" spans="1:19" s="98" customFormat="1" x14ac:dyDescent="0.2">
      <c r="A48" s="315" t="s">
        <v>110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7"/>
      <c r="P48" s="105"/>
      <c r="Q48" s="97"/>
      <c r="R48" s="103"/>
      <c r="S48" s="99"/>
    </row>
    <row r="49" spans="1:19" s="98" customFormat="1" outlineLevel="1" x14ac:dyDescent="0.2">
      <c r="A49" s="278"/>
      <c r="B49" s="278"/>
      <c r="C49" s="278"/>
      <c r="D49" s="278"/>
      <c r="E49" s="278"/>
      <c r="F49" s="278"/>
      <c r="G49" s="278"/>
      <c r="H49" s="278"/>
      <c r="I49" s="278"/>
      <c r="J49" s="278"/>
      <c r="K49" s="126"/>
      <c r="L49" s="122"/>
      <c r="M49" s="122"/>
      <c r="N49" s="122"/>
      <c r="O49" s="122"/>
      <c r="P49" s="105">
        <f>SUM(K49:O49)</f>
        <v>0</v>
      </c>
      <c r="Q49" s="97"/>
      <c r="R49" s="103"/>
      <c r="S49" s="99"/>
    </row>
    <row r="50" spans="1:19" s="98" customFormat="1" outlineLevel="1" x14ac:dyDescent="0.2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123"/>
      <c r="L50" s="122"/>
      <c r="M50" s="122"/>
      <c r="N50" s="122"/>
      <c r="O50" s="122"/>
      <c r="P50" s="105">
        <f>SUM(K50:O50)</f>
        <v>0</v>
      </c>
      <c r="Q50" s="97"/>
      <c r="R50" s="103"/>
      <c r="S50" s="99"/>
    </row>
    <row r="51" spans="1:19" s="98" customFormat="1" outlineLevel="1" x14ac:dyDescent="0.2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123"/>
      <c r="L51" s="122"/>
      <c r="M51" s="122"/>
      <c r="N51" s="122"/>
      <c r="O51" s="122"/>
      <c r="P51" s="105">
        <f>SUM(K51:O51)</f>
        <v>0</v>
      </c>
      <c r="Q51" s="97"/>
      <c r="R51" s="103"/>
      <c r="S51" s="99"/>
    </row>
    <row r="52" spans="1:19" s="98" customFormat="1" x14ac:dyDescent="0.2">
      <c r="A52" s="266" t="str">
        <f>A48</f>
        <v>PROCURED SERVICES (ASSESSED OVERHEAD)</v>
      </c>
      <c r="B52" s="267"/>
      <c r="C52" s="267"/>
      <c r="D52" s="267"/>
      <c r="E52" s="267"/>
      <c r="F52" s="267"/>
      <c r="G52" s="267"/>
      <c r="H52" s="267"/>
      <c r="I52" s="267"/>
      <c r="J52" s="268"/>
      <c r="K52" s="135">
        <f>SUM(K49:K51)</f>
        <v>0</v>
      </c>
      <c r="L52" s="135">
        <f>SUM(L49:L51)</f>
        <v>0</v>
      </c>
      <c r="M52" s="135">
        <f>SUM(M49:M51)</f>
        <v>0</v>
      </c>
      <c r="N52" s="135">
        <f>SUM(N49:N51)</f>
        <v>0</v>
      </c>
      <c r="O52" s="135">
        <f>SUM(O49:O51)</f>
        <v>0</v>
      </c>
      <c r="P52" s="105">
        <f>SUM(K52:O52)</f>
        <v>0</v>
      </c>
      <c r="Q52" s="97"/>
      <c r="R52" s="103"/>
      <c r="S52" s="99"/>
    </row>
    <row r="53" spans="1:19" s="2" customFormat="1" x14ac:dyDescent="0.2">
      <c r="A53" s="258" t="s">
        <v>112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87"/>
      <c r="P53" s="105"/>
      <c r="Q53" s="97"/>
      <c r="R53" s="103"/>
      <c r="S53" s="41"/>
    </row>
    <row r="54" spans="1:19" s="2" customFormat="1" outlineLevel="1" x14ac:dyDescent="0.2">
      <c r="A54" s="263"/>
      <c r="B54" s="296"/>
      <c r="C54" s="296"/>
      <c r="D54" s="296"/>
      <c r="E54" s="296"/>
      <c r="F54" s="296"/>
      <c r="G54" s="296"/>
      <c r="H54" s="296"/>
      <c r="I54" s="296"/>
      <c r="J54" s="297"/>
      <c r="K54" s="132"/>
      <c r="L54" s="132"/>
      <c r="M54" s="132"/>
      <c r="N54" s="132"/>
      <c r="O54" s="133"/>
      <c r="P54" s="105">
        <f>SUM(K54:O54)</f>
        <v>0</v>
      </c>
      <c r="Q54" s="97"/>
      <c r="R54" s="106"/>
      <c r="S54" s="41"/>
    </row>
    <row r="55" spans="1:19" s="2" customFormat="1" outlineLevel="1" x14ac:dyDescent="0.2">
      <c r="A55" s="263"/>
      <c r="B55" s="296"/>
      <c r="C55" s="296"/>
      <c r="D55" s="296"/>
      <c r="E55" s="296"/>
      <c r="F55" s="296"/>
      <c r="G55" s="296"/>
      <c r="H55" s="296"/>
      <c r="I55" s="296"/>
      <c r="J55" s="297"/>
      <c r="K55" s="132"/>
      <c r="L55" s="133"/>
      <c r="M55" s="133"/>
      <c r="N55" s="133"/>
      <c r="O55" s="133"/>
      <c r="P55" s="105">
        <f t="shared" ref="P55:P61" si="4">SUM(K55:O55)</f>
        <v>0</v>
      </c>
      <c r="Q55" s="97"/>
      <c r="R55" s="106"/>
      <c r="S55" s="41"/>
    </row>
    <row r="56" spans="1:19" s="2" customFormat="1" ht="12.75" customHeight="1" outlineLevel="1" x14ac:dyDescent="0.2">
      <c r="A56" s="263"/>
      <c r="B56" s="296"/>
      <c r="C56" s="296"/>
      <c r="D56" s="296"/>
      <c r="E56" s="296"/>
      <c r="F56" s="296"/>
      <c r="G56" s="296"/>
      <c r="H56" s="296"/>
      <c r="I56" s="296"/>
      <c r="J56" s="297"/>
      <c r="K56" s="132"/>
      <c r="L56" s="134"/>
      <c r="M56" s="132"/>
      <c r="N56" s="122"/>
      <c r="O56" s="122"/>
      <c r="P56" s="105">
        <f t="shared" si="4"/>
        <v>0</v>
      </c>
      <c r="Q56" s="97"/>
      <c r="R56" s="107"/>
      <c r="S56" s="41"/>
    </row>
    <row r="57" spans="1:19" s="2" customFormat="1" outlineLevel="1" x14ac:dyDescent="0.2">
      <c r="A57" s="263" t="s">
        <v>150</v>
      </c>
      <c r="B57" s="296"/>
      <c r="C57" s="296"/>
      <c r="D57" s="296"/>
      <c r="E57" s="296"/>
      <c r="F57" s="296"/>
      <c r="G57" s="296"/>
      <c r="H57" s="296"/>
      <c r="I57" s="296"/>
      <c r="J57" s="297"/>
      <c r="K57" s="32">
        <f>'Personnel - Effort'!V26</f>
        <v>0</v>
      </c>
      <c r="L57" s="3">
        <f>'Personnel - Effort'!V27</f>
        <v>0</v>
      </c>
      <c r="M57" s="3">
        <f>'Personnel - Effort'!V28</f>
        <v>0</v>
      </c>
      <c r="N57" s="3">
        <f>'Personnel - Effort'!V29</f>
        <v>0</v>
      </c>
      <c r="O57" s="3">
        <f>'Personnel - Effort'!V30</f>
        <v>0</v>
      </c>
      <c r="P57" s="105">
        <f t="shared" si="4"/>
        <v>0</v>
      </c>
      <c r="Q57" s="97"/>
      <c r="R57" s="107"/>
      <c r="S57" s="41"/>
    </row>
    <row r="58" spans="1:19" s="2" customFormat="1" outlineLevel="1" x14ac:dyDescent="0.2">
      <c r="A58" s="263" t="s">
        <v>151</v>
      </c>
      <c r="B58" s="296"/>
      <c r="C58" s="296"/>
      <c r="D58" s="296"/>
      <c r="E58" s="296"/>
      <c r="F58" s="296"/>
      <c r="G58" s="296"/>
      <c r="H58" s="296"/>
      <c r="I58" s="296"/>
      <c r="J58" s="297"/>
      <c r="K58" s="32">
        <f>'Personnel - Effort'!T26</f>
        <v>0</v>
      </c>
      <c r="L58" s="3">
        <f>'Personnel - Effort'!T27</f>
        <v>0</v>
      </c>
      <c r="M58" s="3">
        <f>'Personnel - Effort'!T28</f>
        <v>0</v>
      </c>
      <c r="N58" s="3">
        <f>'Personnel - Effort'!T29</f>
        <v>0</v>
      </c>
      <c r="O58" s="3">
        <f>'Personnel - Effort'!T29</f>
        <v>0</v>
      </c>
      <c r="P58" s="105">
        <f t="shared" si="4"/>
        <v>0</v>
      </c>
      <c r="Q58" s="108"/>
      <c r="R58" s="107"/>
      <c r="S58" s="41"/>
    </row>
    <row r="59" spans="1:19" s="2" customFormat="1" outlineLevel="1" x14ac:dyDescent="0.2">
      <c r="A59" s="269" t="s">
        <v>113</v>
      </c>
      <c r="B59" s="295" t="s">
        <v>127</v>
      </c>
      <c r="C59" s="261"/>
      <c r="D59" s="261"/>
      <c r="E59" s="261"/>
      <c r="F59" s="261"/>
      <c r="G59" s="261"/>
      <c r="H59" s="261"/>
      <c r="I59" s="261"/>
      <c r="J59" s="262"/>
      <c r="K59" s="123"/>
      <c r="L59" s="123"/>
      <c r="M59" s="123"/>
      <c r="N59" s="123"/>
      <c r="O59" s="123"/>
      <c r="P59" s="105">
        <f t="shared" si="4"/>
        <v>0</v>
      </c>
      <c r="Q59" s="108"/>
      <c r="R59" s="103"/>
      <c r="S59" s="41"/>
    </row>
    <row r="60" spans="1:19" s="2" customFormat="1" outlineLevel="1" x14ac:dyDescent="0.2">
      <c r="A60" s="270"/>
      <c r="B60" s="295" t="s">
        <v>128</v>
      </c>
      <c r="C60" s="261"/>
      <c r="D60" s="261"/>
      <c r="E60" s="261"/>
      <c r="F60" s="261"/>
      <c r="G60" s="261"/>
      <c r="H60" s="261"/>
      <c r="I60" s="261"/>
      <c r="J60" s="262"/>
      <c r="K60" s="123"/>
      <c r="L60" s="123"/>
      <c r="M60" s="123"/>
      <c r="N60" s="123"/>
      <c r="O60" s="123"/>
      <c r="P60" s="105">
        <f t="shared" si="4"/>
        <v>0</v>
      </c>
      <c r="Q60" s="109"/>
      <c r="R60" s="103"/>
      <c r="S60" s="41"/>
    </row>
    <row r="61" spans="1:19" s="2" customFormat="1" outlineLevel="1" x14ac:dyDescent="0.2">
      <c r="A61" s="271"/>
      <c r="B61" s="295" t="s">
        <v>129</v>
      </c>
      <c r="C61" s="261"/>
      <c r="D61" s="261"/>
      <c r="E61" s="261"/>
      <c r="F61" s="261"/>
      <c r="G61" s="261"/>
      <c r="H61" s="261"/>
      <c r="I61" s="261"/>
      <c r="J61" s="262"/>
      <c r="K61" s="123"/>
      <c r="L61" s="123"/>
      <c r="M61" s="123"/>
      <c r="N61" s="123"/>
      <c r="O61" s="123"/>
      <c r="P61" s="105">
        <f t="shared" si="4"/>
        <v>0</v>
      </c>
      <c r="Q61" s="110"/>
      <c r="R61" s="103"/>
      <c r="S61" s="41"/>
    </row>
    <row r="62" spans="1:19" s="2" customFormat="1" x14ac:dyDescent="0.2">
      <c r="A62" s="277" t="s">
        <v>22</v>
      </c>
      <c r="B62" s="277"/>
      <c r="C62" s="277"/>
      <c r="D62" s="277"/>
      <c r="E62" s="277"/>
      <c r="F62" s="277"/>
      <c r="G62" s="277"/>
      <c r="H62" s="277"/>
      <c r="I62" s="277"/>
      <c r="J62" s="277"/>
      <c r="K62" s="3">
        <f>SUM(K54:K61)</f>
        <v>0</v>
      </c>
      <c r="L62" s="3">
        <f>SUM(L54:L61)</f>
        <v>0</v>
      </c>
      <c r="M62" s="3">
        <f>SUM(M54:M61)</f>
        <v>0</v>
      </c>
      <c r="N62" s="3">
        <f>SUM(N54:N61)</f>
        <v>0</v>
      </c>
      <c r="O62" s="3">
        <f>SUM(O54:O61)</f>
        <v>0</v>
      </c>
      <c r="P62" s="105">
        <f>SUM(K62:O62)</f>
        <v>0</v>
      </c>
      <c r="Q62" s="109"/>
      <c r="R62" s="103"/>
      <c r="S62" s="41"/>
    </row>
    <row r="63" spans="1:19" x14ac:dyDescent="0.2">
      <c r="A63" s="258" t="s">
        <v>115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Q63" s="109"/>
    </row>
    <row r="64" spans="1:19" outlineLevel="1" x14ac:dyDescent="0.2">
      <c r="A64" s="272" t="s">
        <v>116</v>
      </c>
      <c r="B64" s="273"/>
      <c r="C64" s="273"/>
      <c r="D64" s="273"/>
      <c r="E64" s="273"/>
      <c r="F64" s="273"/>
      <c r="G64" s="273"/>
      <c r="H64" s="274"/>
      <c r="I64" s="275" t="s">
        <v>16</v>
      </c>
      <c r="J64" s="276"/>
      <c r="K64" s="93"/>
      <c r="L64" s="93"/>
      <c r="M64" s="93"/>
      <c r="N64" s="93"/>
      <c r="O64" s="93"/>
      <c r="P64" s="111">
        <f>SUM(K64:O64)</f>
        <v>0</v>
      </c>
      <c r="Q64" s="109"/>
    </row>
    <row r="65" spans="1:17" outlineLevel="1" x14ac:dyDescent="0.2">
      <c r="A65" s="314" t="s">
        <v>43</v>
      </c>
      <c r="B65" s="314"/>
      <c r="C65" s="314"/>
      <c r="D65" s="314"/>
      <c r="E65" s="314"/>
      <c r="F65" s="314"/>
      <c r="G65" s="314"/>
      <c r="H65" s="314"/>
      <c r="I65" s="314"/>
      <c r="J65" s="314"/>
      <c r="K65" s="93"/>
      <c r="L65" s="93"/>
      <c r="M65" s="93"/>
      <c r="N65" s="93"/>
      <c r="O65" s="93"/>
      <c r="P65" s="111">
        <f>SUM(K65:O65)</f>
        <v>0</v>
      </c>
      <c r="Q65" s="97"/>
    </row>
    <row r="66" spans="1:17" outlineLevel="1" x14ac:dyDescent="0.2">
      <c r="A66" s="294" t="s">
        <v>21</v>
      </c>
      <c r="B66" s="294"/>
      <c r="C66" s="294"/>
      <c r="D66" s="294"/>
      <c r="E66" s="294"/>
      <c r="F66" s="294"/>
      <c r="G66" s="294"/>
      <c r="H66" s="294"/>
      <c r="I66" s="294"/>
      <c r="J66" s="294"/>
      <c r="K66" s="91">
        <f>SUM(K64:K65)</f>
        <v>0</v>
      </c>
      <c r="L66" s="91">
        <f>SUM(L64:L65)</f>
        <v>0</v>
      </c>
      <c r="M66" s="91">
        <f>SUM(M64:M65)</f>
        <v>0</v>
      </c>
      <c r="N66" s="91">
        <f>SUM(N64:N65)</f>
        <v>0</v>
      </c>
      <c r="O66" s="91">
        <f>SUM(O64:O65)</f>
        <v>0</v>
      </c>
      <c r="P66" s="111">
        <f>SUM(K66:O66)</f>
        <v>0</v>
      </c>
      <c r="Q66" s="97"/>
    </row>
    <row r="67" spans="1:17" outlineLevel="1" x14ac:dyDescent="0.2">
      <c r="A67" s="318" t="s">
        <v>25</v>
      </c>
      <c r="B67" s="285"/>
      <c r="C67" s="285"/>
      <c r="D67" s="285"/>
      <c r="E67" s="285"/>
      <c r="F67" s="285"/>
      <c r="G67" s="285"/>
      <c r="H67" s="285"/>
      <c r="I67" s="285"/>
      <c r="J67" s="286"/>
      <c r="K67" s="91">
        <f>IF(K66&gt;=25000,25000,K66)</f>
        <v>0</v>
      </c>
      <c r="L67" s="91">
        <f>IF((K66+L66)&gt;=25000,25000-K67,L66)</f>
        <v>0</v>
      </c>
      <c r="M67" s="91">
        <f>IF(($K$66+$L$66+$M$66)&gt;=25000,25000-L67-K67,M66)</f>
        <v>0</v>
      </c>
      <c r="N67" s="91">
        <f>IF(($K$66+$L$66+$M$66+$N$66)&gt;=25000,25000-K67-M67-L67,N66)</f>
        <v>0</v>
      </c>
      <c r="O67" s="91">
        <f>IF(($K$66+$L$66+$M$66+$N$66+$O$66)&gt;=25000,25000-K67-L67-M67-N67,O66)</f>
        <v>0</v>
      </c>
      <c r="P67" s="111">
        <f t="shared" ref="P67:P68" si="5">SUM(K67:O67)</f>
        <v>0</v>
      </c>
      <c r="Q67" s="97"/>
    </row>
    <row r="68" spans="1:17" outlineLevel="1" x14ac:dyDescent="0.2">
      <c r="A68" s="318" t="s">
        <v>26</v>
      </c>
      <c r="B68" s="285"/>
      <c r="C68" s="285"/>
      <c r="D68" s="285"/>
      <c r="E68" s="285"/>
      <c r="F68" s="285"/>
      <c r="G68" s="285"/>
      <c r="H68" s="285"/>
      <c r="I68" s="285"/>
      <c r="J68" s="286"/>
      <c r="K68" s="92">
        <f>K66-K67</f>
        <v>0</v>
      </c>
      <c r="L68" s="92">
        <f>L66-L67</f>
        <v>0</v>
      </c>
      <c r="M68" s="92">
        <f>M66-M67</f>
        <v>0</v>
      </c>
      <c r="N68" s="92">
        <f>N66-N67</f>
        <v>0</v>
      </c>
      <c r="O68" s="92">
        <f>O66-O67</f>
        <v>0</v>
      </c>
      <c r="P68" s="111">
        <f t="shared" si="5"/>
        <v>0</v>
      </c>
      <c r="Q68" s="97"/>
    </row>
    <row r="69" spans="1:17" x14ac:dyDescent="0.2">
      <c r="A69" s="258" t="s">
        <v>130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</row>
    <row r="70" spans="1:17" outlineLevel="1" x14ac:dyDescent="0.2">
      <c r="A70" s="314" t="s">
        <v>16</v>
      </c>
      <c r="B70" s="314"/>
      <c r="C70" s="314"/>
      <c r="D70" s="314"/>
      <c r="E70" s="314"/>
      <c r="F70" s="314"/>
      <c r="G70" s="314"/>
      <c r="H70" s="314"/>
      <c r="I70" s="314"/>
      <c r="J70" s="314"/>
      <c r="K70" s="93"/>
      <c r="L70" s="93"/>
      <c r="M70" s="93"/>
      <c r="N70" s="93"/>
      <c r="O70" s="93"/>
      <c r="P70" s="111">
        <f>SUM(K70:O70)</f>
        <v>0</v>
      </c>
    </row>
    <row r="71" spans="1:17" outlineLevel="1" x14ac:dyDescent="0.2">
      <c r="A71" s="314" t="s">
        <v>43</v>
      </c>
      <c r="B71" s="314"/>
      <c r="C71" s="314"/>
      <c r="D71" s="314"/>
      <c r="E71" s="314"/>
      <c r="F71" s="314"/>
      <c r="G71" s="314"/>
      <c r="H71" s="314"/>
      <c r="I71" s="314"/>
      <c r="J71" s="314"/>
      <c r="K71" s="93"/>
      <c r="L71" s="93"/>
      <c r="M71" s="93"/>
      <c r="N71" s="93"/>
      <c r="O71" s="93"/>
      <c r="P71" s="111">
        <f>SUM(K71:O71)</f>
        <v>0</v>
      </c>
    </row>
    <row r="72" spans="1:17" outlineLevel="1" x14ac:dyDescent="0.2">
      <c r="A72" s="294" t="s">
        <v>21</v>
      </c>
      <c r="B72" s="294"/>
      <c r="C72" s="294"/>
      <c r="D72" s="294"/>
      <c r="E72" s="294"/>
      <c r="F72" s="294"/>
      <c r="G72" s="294"/>
      <c r="H72" s="294"/>
      <c r="I72" s="294"/>
      <c r="J72" s="294"/>
      <c r="K72" s="91">
        <f>SUM(K70:K71)</f>
        <v>0</v>
      </c>
      <c r="L72" s="91">
        <f>SUM(L70:L71)</f>
        <v>0</v>
      </c>
      <c r="M72" s="91">
        <f>SUM(M70:M71)</f>
        <v>0</v>
      </c>
      <c r="N72" s="91">
        <f>SUM(N70:N71)</f>
        <v>0</v>
      </c>
      <c r="O72" s="91">
        <f>SUM(O70:O71)</f>
        <v>0</v>
      </c>
      <c r="P72" s="111">
        <f>SUM(K72:O72)</f>
        <v>0</v>
      </c>
    </row>
    <row r="73" spans="1:17" outlineLevel="1" x14ac:dyDescent="0.2">
      <c r="A73" s="318" t="s">
        <v>25</v>
      </c>
      <c r="B73" s="285"/>
      <c r="C73" s="285"/>
      <c r="D73" s="285"/>
      <c r="E73" s="285"/>
      <c r="F73" s="285"/>
      <c r="G73" s="285"/>
      <c r="H73" s="285"/>
      <c r="I73" s="285"/>
      <c r="J73" s="286"/>
      <c r="K73" s="91">
        <f>IF(K72&gt;=25000,25000,K72)</f>
        <v>0</v>
      </c>
      <c r="L73" s="91">
        <f>IF((K72+L72)&gt;=25000,25000-K73,L72)</f>
        <v>0</v>
      </c>
      <c r="M73" s="91">
        <f>IF(($K$72+$L$72+$M$72)&gt;=25000,25000-L73-K73,M72)</f>
        <v>0</v>
      </c>
      <c r="N73" s="91">
        <f>IF(($K$72+$L$72+$M$72+$N$72)&gt;=25000,25000-K73-L73-M73,N72)</f>
        <v>0</v>
      </c>
      <c r="O73" s="91">
        <f>IF(($K$72+$L$72+$M$72+$N$72+$O$72)&gt;=25000,25000-K73-L73-M73-N73,O72)</f>
        <v>0</v>
      </c>
      <c r="P73" s="111">
        <f t="shared" ref="P73:P74" si="6">SUM(K73:O73)</f>
        <v>0</v>
      </c>
    </row>
    <row r="74" spans="1:17" outlineLevel="1" x14ac:dyDescent="0.2">
      <c r="A74" s="318" t="s">
        <v>26</v>
      </c>
      <c r="B74" s="285"/>
      <c r="C74" s="285"/>
      <c r="D74" s="285"/>
      <c r="E74" s="285"/>
      <c r="F74" s="285"/>
      <c r="G74" s="285"/>
      <c r="H74" s="285"/>
      <c r="I74" s="285"/>
      <c r="J74" s="286"/>
      <c r="K74" s="92">
        <f>K72-K73</f>
        <v>0</v>
      </c>
      <c r="L74" s="92">
        <f>L72-L73</f>
        <v>0</v>
      </c>
      <c r="M74" s="92">
        <f>M72-M73</f>
        <v>0</v>
      </c>
      <c r="N74" s="92">
        <f>N72-N73</f>
        <v>0</v>
      </c>
      <c r="O74" s="92">
        <f>O72-O73</f>
        <v>0</v>
      </c>
      <c r="P74" s="111">
        <f t="shared" si="6"/>
        <v>0</v>
      </c>
    </row>
    <row r="75" spans="1:17" x14ac:dyDescent="0.2">
      <c r="A75" s="258" t="s">
        <v>131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</row>
    <row r="76" spans="1:17" outlineLevel="1" x14ac:dyDescent="0.2">
      <c r="A76" s="319" t="s">
        <v>16</v>
      </c>
      <c r="B76" s="320"/>
      <c r="C76" s="320"/>
      <c r="D76" s="320"/>
      <c r="E76" s="320"/>
      <c r="F76" s="320"/>
      <c r="G76" s="320"/>
      <c r="H76" s="320"/>
      <c r="I76" s="320"/>
      <c r="J76" s="321"/>
      <c r="K76" s="93"/>
      <c r="L76" s="93"/>
      <c r="M76" s="93"/>
      <c r="N76" s="93"/>
      <c r="O76" s="93"/>
      <c r="P76" s="111">
        <f>SUM(K76:O76)</f>
        <v>0</v>
      </c>
    </row>
    <row r="77" spans="1:17" outlineLevel="1" x14ac:dyDescent="0.2">
      <c r="A77" s="319" t="s">
        <v>43</v>
      </c>
      <c r="B77" s="320"/>
      <c r="C77" s="320"/>
      <c r="D77" s="320"/>
      <c r="E77" s="320"/>
      <c r="F77" s="320"/>
      <c r="G77" s="320"/>
      <c r="H77" s="320"/>
      <c r="I77" s="320"/>
      <c r="J77" s="321"/>
      <c r="K77" s="93"/>
      <c r="L77" s="93"/>
      <c r="M77" s="93"/>
      <c r="N77" s="93"/>
      <c r="O77" s="93"/>
      <c r="P77" s="111">
        <f>SUM(K77:O77)</f>
        <v>0</v>
      </c>
    </row>
    <row r="78" spans="1:17" outlineLevel="1" x14ac:dyDescent="0.2">
      <c r="A78" s="318" t="s">
        <v>21</v>
      </c>
      <c r="B78" s="285"/>
      <c r="C78" s="285"/>
      <c r="D78" s="285"/>
      <c r="E78" s="285"/>
      <c r="F78" s="285"/>
      <c r="G78" s="285"/>
      <c r="H78" s="285"/>
      <c r="I78" s="285"/>
      <c r="J78" s="286"/>
      <c r="K78" s="91">
        <f>SUM(K76:K77)</f>
        <v>0</v>
      </c>
      <c r="L78" s="91">
        <f>SUM(L76:L77)</f>
        <v>0</v>
      </c>
      <c r="M78" s="91">
        <f>SUM(M76:M77)</f>
        <v>0</v>
      </c>
      <c r="N78" s="91">
        <f>SUM(N76:N77)</f>
        <v>0</v>
      </c>
      <c r="O78" s="91">
        <f>SUM(O76:O77)</f>
        <v>0</v>
      </c>
      <c r="P78" s="111">
        <f>SUM(K78:O78)</f>
        <v>0</v>
      </c>
    </row>
    <row r="79" spans="1:17" outlineLevel="1" x14ac:dyDescent="0.2">
      <c r="A79" s="318" t="s">
        <v>25</v>
      </c>
      <c r="B79" s="285"/>
      <c r="C79" s="285"/>
      <c r="D79" s="285"/>
      <c r="E79" s="285"/>
      <c r="F79" s="285"/>
      <c r="G79" s="285"/>
      <c r="H79" s="285"/>
      <c r="I79" s="285"/>
      <c r="J79" s="286"/>
      <c r="K79" s="91">
        <f>IF(K78&gt;=25000,25000,K78)</f>
        <v>0</v>
      </c>
      <c r="L79" s="91">
        <f>IF((K78+L78)&gt;=25000,25000-K79,L78)</f>
        <v>0</v>
      </c>
      <c r="M79" s="91">
        <f>IF(($K$78+$L$78+$M$78)&gt;=25000,25000-L79-K79,M78)</f>
        <v>0</v>
      </c>
      <c r="N79" s="91">
        <f>IF(($K$78+$L$78+$M$78+$N$78)&gt;=25000,25000-M79-L79-K79,N78)</f>
        <v>0</v>
      </c>
      <c r="O79" s="91">
        <f>IF(($K$78+$L$78+$M$78+$N$78+$O$78)&gt;=25000,25000-N79-M79-L79-K79,O78)</f>
        <v>0</v>
      </c>
      <c r="P79" s="111">
        <f t="shared" ref="P79:P80" si="7">SUM(K79:O79)</f>
        <v>0</v>
      </c>
    </row>
    <row r="80" spans="1:17" outlineLevel="1" x14ac:dyDescent="0.2">
      <c r="A80" s="318" t="s">
        <v>26</v>
      </c>
      <c r="B80" s="285"/>
      <c r="C80" s="285"/>
      <c r="D80" s="285"/>
      <c r="E80" s="285"/>
      <c r="F80" s="285"/>
      <c r="G80" s="285"/>
      <c r="H80" s="285"/>
      <c r="I80" s="285"/>
      <c r="J80" s="286"/>
      <c r="K80" s="92">
        <f>K78-K79</f>
        <v>0</v>
      </c>
      <c r="L80" s="92">
        <f>L78-L79</f>
        <v>0</v>
      </c>
      <c r="M80" s="92">
        <f>M78-M79</f>
        <v>0</v>
      </c>
      <c r="N80" s="92">
        <f>N78-N79</f>
        <v>0</v>
      </c>
      <c r="O80" s="92">
        <f>O78-O79</f>
        <v>0</v>
      </c>
      <c r="P80" s="111">
        <f t="shared" si="7"/>
        <v>0</v>
      </c>
    </row>
    <row r="81" spans="1:19" x14ac:dyDescent="0.2">
      <c r="A81" s="258" t="s">
        <v>132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</row>
    <row r="82" spans="1:19" ht="13.5" thickBot="1" x14ac:dyDescent="0.25">
      <c r="A82" s="326" t="s">
        <v>9</v>
      </c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11"/>
      <c r="P82" s="112"/>
    </row>
    <row r="83" spans="1:19" ht="13.5" thickBot="1" x14ac:dyDescent="0.25">
      <c r="A83" s="333" t="s">
        <v>32</v>
      </c>
      <c r="B83" s="334"/>
      <c r="C83" s="334"/>
      <c r="D83" s="334"/>
      <c r="E83" s="334"/>
      <c r="F83" s="334"/>
      <c r="G83" s="334"/>
      <c r="H83" s="334"/>
      <c r="I83" s="334"/>
      <c r="J83" s="335"/>
      <c r="K83" s="137">
        <f>K64+K62+K52+K47+K42+K38+K31+K27+K22+K70+K76</f>
        <v>0</v>
      </c>
      <c r="L83" s="137">
        <f t="shared" ref="L83:O83" si="8">L64+L62+L52+L47+L42+L38+L31+L27+L22+L70+L76</f>
        <v>0</v>
      </c>
      <c r="M83" s="137">
        <f t="shared" si="8"/>
        <v>0</v>
      </c>
      <c r="N83" s="137">
        <f t="shared" si="8"/>
        <v>0</v>
      </c>
      <c r="O83" s="137">
        <f t="shared" si="8"/>
        <v>0</v>
      </c>
      <c r="P83" s="138">
        <f>SUM(K83:O83)</f>
        <v>0</v>
      </c>
    </row>
    <row r="84" spans="1:19" ht="13.5" thickBot="1" x14ac:dyDescent="0.25">
      <c r="A84" s="284" t="s">
        <v>31</v>
      </c>
      <c r="B84" s="328"/>
      <c r="C84" s="328"/>
      <c r="D84" s="328"/>
      <c r="E84" s="328"/>
      <c r="F84" s="328"/>
      <c r="G84" s="328"/>
      <c r="H84" s="328"/>
      <c r="I84" s="328"/>
      <c r="J84" s="329"/>
      <c r="K84" s="139">
        <f>K83+K77+K71+K65</f>
        <v>0</v>
      </c>
      <c r="L84" s="139">
        <f t="shared" ref="L84:O84" si="9">L83+L77+L71+L65</f>
        <v>0</v>
      </c>
      <c r="M84" s="139">
        <f t="shared" si="9"/>
        <v>0</v>
      </c>
      <c r="N84" s="139">
        <f t="shared" si="9"/>
        <v>0</v>
      </c>
      <c r="O84" s="139">
        <f t="shared" si="9"/>
        <v>0</v>
      </c>
      <c r="P84" s="138">
        <f>SUM(K84:O84)</f>
        <v>0</v>
      </c>
      <c r="R84" s="94"/>
    </row>
    <row r="85" spans="1:19" ht="13.5" thickBot="1" x14ac:dyDescent="0.25">
      <c r="A85" s="284" t="s">
        <v>23</v>
      </c>
      <c r="B85" s="285"/>
      <c r="C85" s="285"/>
      <c r="D85" s="285"/>
      <c r="E85" s="285"/>
      <c r="F85" s="285"/>
      <c r="G85" s="285"/>
      <c r="H85" s="285"/>
      <c r="I85" s="285"/>
      <c r="J85" s="286"/>
      <c r="K85" s="140">
        <f>K84-K31-K47-K59-K60-K61-K68-K74-K80</f>
        <v>0</v>
      </c>
      <c r="L85" s="140">
        <f>L84-L31-L47-L59-L60-L61-L68-L74-L80</f>
        <v>0</v>
      </c>
      <c r="M85" s="140">
        <f>M84-M31-M47-M59-M60-M61-M68-M74-M80</f>
        <v>0</v>
      </c>
      <c r="N85" s="140">
        <f>N84-N31-N47-N59-N60-N61-N68-N74-N80</f>
        <v>0</v>
      </c>
      <c r="O85" s="140">
        <f>O84-O31-O47-O59-O60-O61-O68-O74-O80</f>
        <v>0</v>
      </c>
      <c r="P85" s="138">
        <f>SUM(K85:O85)</f>
        <v>0</v>
      </c>
      <c r="R85" s="94"/>
    </row>
    <row r="86" spans="1:19" ht="28.5" customHeight="1" thickBot="1" x14ac:dyDescent="0.25">
      <c r="A86" s="330" t="s">
        <v>69</v>
      </c>
      <c r="B86" s="331"/>
      <c r="C86" s="331"/>
      <c r="D86" s="331"/>
      <c r="E86" s="331"/>
      <c r="F86" s="331"/>
      <c r="G86" s="331"/>
      <c r="H86" s="331"/>
      <c r="I86" s="331"/>
      <c r="J86" s="332"/>
      <c r="K86" s="100">
        <v>0.56000000000000005</v>
      </c>
      <c r="L86" s="100">
        <v>0.56000000000000005</v>
      </c>
      <c r="M86" s="100">
        <v>0.56000000000000005</v>
      </c>
      <c r="N86" s="100">
        <v>0.56000000000000005</v>
      </c>
      <c r="O86" s="100">
        <v>0.56000000000000005</v>
      </c>
      <c r="P86" s="113" t="s">
        <v>82</v>
      </c>
      <c r="R86" s="94"/>
    </row>
    <row r="87" spans="1:19" ht="13.5" thickBot="1" x14ac:dyDescent="0.25">
      <c r="A87" s="322" t="s">
        <v>47</v>
      </c>
      <c r="B87" s="323"/>
      <c r="C87" s="323"/>
      <c r="D87" s="323"/>
      <c r="E87" s="323"/>
      <c r="F87" s="323"/>
      <c r="G87" s="323"/>
      <c r="H87" s="323"/>
      <c r="I87" s="323"/>
      <c r="J87" s="323"/>
      <c r="K87" s="141">
        <f>ROUNDUP(K86*K85,0)</f>
        <v>0</v>
      </c>
      <c r="L87" s="141">
        <f t="shared" ref="L87:O87" si="10">ROUNDUP(L86*L85,0)</f>
        <v>0</v>
      </c>
      <c r="M87" s="141">
        <f t="shared" si="10"/>
        <v>0</v>
      </c>
      <c r="N87" s="141">
        <f t="shared" si="10"/>
        <v>0</v>
      </c>
      <c r="O87" s="141">
        <f t="shared" si="10"/>
        <v>0</v>
      </c>
      <c r="P87" s="142">
        <f>SUM(K87:O87)</f>
        <v>0</v>
      </c>
      <c r="R87" s="94"/>
    </row>
    <row r="88" spans="1:19" ht="13.5" thickBot="1" x14ac:dyDescent="0.25">
      <c r="A88" s="324" t="s">
        <v>24</v>
      </c>
      <c r="B88" s="325"/>
      <c r="C88" s="325"/>
      <c r="D88" s="325"/>
      <c r="E88" s="325"/>
      <c r="F88" s="325"/>
      <c r="G88" s="325"/>
      <c r="H88" s="325"/>
      <c r="I88" s="325"/>
      <c r="J88" s="325"/>
      <c r="K88" s="143">
        <f>K84+K87</f>
        <v>0</v>
      </c>
      <c r="L88" s="143">
        <f>L84+L87</f>
        <v>0</v>
      </c>
      <c r="M88" s="143">
        <f>M84+M87</f>
        <v>0</v>
      </c>
      <c r="N88" s="143">
        <f>N84+N87</f>
        <v>0</v>
      </c>
      <c r="O88" s="143">
        <f>O84+O87</f>
        <v>0</v>
      </c>
      <c r="P88" s="144">
        <f>SUM(K88:O88)</f>
        <v>0</v>
      </c>
      <c r="R88" s="94"/>
    </row>
    <row r="89" spans="1:19" s="7" customFormat="1" ht="12.75" customHeight="1" thickBot="1" x14ac:dyDescent="0.25">
      <c r="J89" s="36"/>
      <c r="K89" s="37"/>
      <c r="L89" s="37"/>
      <c r="M89" s="37"/>
      <c r="N89" s="37"/>
      <c r="O89" s="37"/>
      <c r="P89" s="114"/>
      <c r="Q89" s="94"/>
      <c r="R89" s="101"/>
      <c r="S89" s="40"/>
    </row>
    <row r="90" spans="1:19" s="7" customFormat="1" ht="37.5" customHeight="1" x14ac:dyDescent="0.2">
      <c r="A90" s="90" t="s">
        <v>61</v>
      </c>
      <c r="B90" s="43" t="s">
        <v>53</v>
      </c>
      <c r="C90" s="43" t="s">
        <v>52</v>
      </c>
      <c r="D90" s="43" t="s">
        <v>54</v>
      </c>
      <c r="G90" s="249" t="s">
        <v>134</v>
      </c>
      <c r="H90" s="250"/>
      <c r="I90" s="251"/>
      <c r="J90" s="36"/>
      <c r="P90" s="114"/>
      <c r="Q90" s="94"/>
      <c r="R90" s="101"/>
      <c r="S90" s="40"/>
    </row>
    <row r="91" spans="1:19" s="7" customFormat="1" ht="12.75" customHeight="1" x14ac:dyDescent="0.2">
      <c r="A91" s="46" t="s">
        <v>55</v>
      </c>
      <c r="B91" s="66">
        <v>0</v>
      </c>
      <c r="C91" s="67">
        <v>0</v>
      </c>
      <c r="D91" s="47">
        <f>B91*C91</f>
        <v>0</v>
      </c>
      <c r="G91" s="52" t="s">
        <v>30</v>
      </c>
      <c r="H91" s="53"/>
      <c r="I91" s="54" t="s">
        <v>51</v>
      </c>
      <c r="J91" s="50"/>
      <c r="K91" s="37"/>
      <c r="L91" s="37"/>
      <c r="M91" s="37"/>
      <c r="N91" s="37"/>
      <c r="O91" s="37"/>
      <c r="P91" s="114"/>
      <c r="Q91" s="94"/>
      <c r="R91" s="101"/>
      <c r="S91" s="40"/>
    </row>
    <row r="92" spans="1:19" ht="12.75" customHeight="1" x14ac:dyDescent="0.2">
      <c r="A92" s="48" t="s">
        <v>56</v>
      </c>
      <c r="B92" s="68">
        <v>0</v>
      </c>
      <c r="C92" s="69">
        <v>0</v>
      </c>
      <c r="D92" s="47">
        <f t="shared" ref="D92:D96" si="11">B92*C92</f>
        <v>0</v>
      </c>
      <c r="G92" s="55">
        <v>12</v>
      </c>
      <c r="H92" s="2"/>
      <c r="I92" s="72">
        <f>1.21/100</f>
        <v>1.21E-2</v>
      </c>
      <c r="J92" s="51"/>
      <c r="K92" s="38"/>
      <c r="L92" s="38"/>
      <c r="M92" s="38"/>
      <c r="N92" s="38"/>
      <c r="O92" s="38"/>
    </row>
    <row r="93" spans="1:19" x14ac:dyDescent="0.2">
      <c r="A93" s="48" t="s">
        <v>57</v>
      </c>
      <c r="B93" s="68">
        <v>0</v>
      </c>
      <c r="C93" s="69">
        <v>0</v>
      </c>
      <c r="D93" s="47">
        <f t="shared" si="11"/>
        <v>0</v>
      </c>
      <c r="G93" s="55">
        <v>9</v>
      </c>
      <c r="H93" s="2"/>
      <c r="I93" s="70"/>
      <c r="J93" s="35"/>
      <c r="K93" s="38"/>
      <c r="L93" s="38"/>
      <c r="M93" s="38"/>
      <c r="N93" s="38"/>
      <c r="O93" s="38"/>
      <c r="P93" s="111"/>
    </row>
    <row r="94" spans="1:19" x14ac:dyDescent="0.2">
      <c r="A94" s="48" t="s">
        <v>58</v>
      </c>
      <c r="B94" s="68">
        <v>0</v>
      </c>
      <c r="C94" s="69">
        <v>0</v>
      </c>
      <c r="D94" s="47">
        <f t="shared" si="11"/>
        <v>0</v>
      </c>
      <c r="G94" s="55">
        <v>3</v>
      </c>
      <c r="H94" s="2"/>
      <c r="I94" s="71" t="s">
        <v>70</v>
      </c>
      <c r="K94" s="19"/>
      <c r="L94" s="19"/>
      <c r="M94" s="19"/>
      <c r="N94" s="19"/>
    </row>
    <row r="95" spans="1:19" x14ac:dyDescent="0.2">
      <c r="A95" s="48" t="s">
        <v>60</v>
      </c>
      <c r="B95" s="68">
        <v>0</v>
      </c>
      <c r="C95" s="69">
        <v>0</v>
      </c>
      <c r="D95" s="47">
        <f t="shared" si="11"/>
        <v>0</v>
      </c>
      <c r="G95" s="55"/>
      <c r="H95" s="2"/>
      <c r="I95" s="70">
        <v>43.96</v>
      </c>
      <c r="Q95" s="114"/>
    </row>
    <row r="96" spans="1:19" x14ac:dyDescent="0.2">
      <c r="A96" s="48" t="s">
        <v>60</v>
      </c>
      <c r="B96" s="68">
        <v>0</v>
      </c>
      <c r="C96" s="69">
        <v>0</v>
      </c>
      <c r="D96" s="47">
        <f t="shared" si="11"/>
        <v>0</v>
      </c>
      <c r="G96" s="52" t="s">
        <v>48</v>
      </c>
      <c r="H96" s="2"/>
      <c r="I96" s="70"/>
      <c r="Q96" s="114"/>
    </row>
    <row r="97" spans="1:17" x14ac:dyDescent="0.2">
      <c r="G97" s="57">
        <v>0.39600000000000002</v>
      </c>
      <c r="H97" s="2"/>
      <c r="I97" s="71" t="s">
        <v>135</v>
      </c>
      <c r="Q97" s="114"/>
    </row>
    <row r="98" spans="1:17" x14ac:dyDescent="0.2">
      <c r="B98" s="44"/>
      <c r="C98" s="45" t="s">
        <v>59</v>
      </c>
      <c r="D98" s="49">
        <f>ROUNDUP(SUM(D91:D97),0)</f>
        <v>0</v>
      </c>
      <c r="G98" s="58">
        <v>0.5</v>
      </c>
      <c r="H98" s="2"/>
      <c r="I98" s="72">
        <v>8.0000000000000002E-3</v>
      </c>
    </row>
    <row r="99" spans="1:17" x14ac:dyDescent="0.2">
      <c r="G99" s="58">
        <v>0.374</v>
      </c>
      <c r="H99" s="2"/>
      <c r="I99" s="56"/>
    </row>
    <row r="100" spans="1:17" ht="36" customHeight="1" x14ac:dyDescent="0.2">
      <c r="A100" s="90" t="s">
        <v>62</v>
      </c>
      <c r="B100" s="43" t="s">
        <v>53</v>
      </c>
      <c r="C100" s="43" t="s">
        <v>52</v>
      </c>
      <c r="D100" s="43" t="s">
        <v>54</v>
      </c>
      <c r="G100" s="57">
        <v>2.9000000000000001E-2</v>
      </c>
      <c r="H100" s="2"/>
      <c r="I100" s="56"/>
    </row>
    <row r="101" spans="1:17" x14ac:dyDescent="0.2">
      <c r="A101" s="46" t="s">
        <v>55</v>
      </c>
      <c r="B101" s="66">
        <v>0</v>
      </c>
      <c r="C101" s="67">
        <v>0</v>
      </c>
      <c r="D101" s="47">
        <f>B101*C101</f>
        <v>0</v>
      </c>
      <c r="G101" s="57">
        <v>9.9000000000000005E-2</v>
      </c>
      <c r="H101" s="2"/>
      <c r="I101" s="56"/>
    </row>
    <row r="102" spans="1:17" x14ac:dyDescent="0.2">
      <c r="A102" s="48" t="s">
        <v>56</v>
      </c>
      <c r="B102" s="68">
        <v>0</v>
      </c>
      <c r="C102" s="69">
        <v>0</v>
      </c>
      <c r="D102" s="47">
        <f t="shared" ref="D102:D106" si="12">B102*C102</f>
        <v>0</v>
      </c>
      <c r="G102" s="57">
        <v>0.16800000000000001</v>
      </c>
      <c r="H102" s="2"/>
      <c r="I102" s="56"/>
    </row>
    <row r="103" spans="1:17" x14ac:dyDescent="0.2">
      <c r="A103" s="48" t="s">
        <v>57</v>
      </c>
      <c r="B103" s="68">
        <v>0</v>
      </c>
      <c r="C103" s="69">
        <v>0</v>
      </c>
      <c r="D103" s="47">
        <f t="shared" si="12"/>
        <v>0</v>
      </c>
      <c r="G103" s="57">
        <v>0.5</v>
      </c>
      <c r="H103" s="2"/>
      <c r="I103" s="56"/>
    </row>
    <row r="104" spans="1:17" x14ac:dyDescent="0.2">
      <c r="A104" s="48" t="s">
        <v>58</v>
      </c>
      <c r="B104" s="68">
        <v>0</v>
      </c>
      <c r="C104" s="69">
        <v>0</v>
      </c>
      <c r="D104" s="47">
        <f t="shared" si="12"/>
        <v>0</v>
      </c>
      <c r="G104" s="59">
        <v>0.56000000000000005</v>
      </c>
      <c r="H104" s="2"/>
      <c r="I104" s="56"/>
    </row>
    <row r="105" spans="1:17" x14ac:dyDescent="0.2">
      <c r="A105" s="48" t="s">
        <v>60</v>
      </c>
      <c r="B105" s="68">
        <v>0</v>
      </c>
      <c r="C105" s="69">
        <v>0</v>
      </c>
      <c r="D105" s="47">
        <f t="shared" si="12"/>
        <v>0</v>
      </c>
      <c r="G105" s="60"/>
      <c r="H105" s="2"/>
      <c r="I105" s="56"/>
    </row>
    <row r="106" spans="1:17" x14ac:dyDescent="0.2">
      <c r="A106" s="48" t="s">
        <v>60</v>
      </c>
      <c r="B106" s="68">
        <v>0</v>
      </c>
      <c r="C106" s="69">
        <v>0</v>
      </c>
      <c r="D106" s="47">
        <f t="shared" si="12"/>
        <v>0</v>
      </c>
      <c r="G106" s="61" t="s">
        <v>68</v>
      </c>
      <c r="H106" s="41"/>
      <c r="I106" s="56"/>
    </row>
    <row r="107" spans="1:17" x14ac:dyDescent="0.2">
      <c r="G107" s="62">
        <v>0.56000000000000005</v>
      </c>
      <c r="H107" s="41" t="s">
        <v>63</v>
      </c>
      <c r="I107" s="56"/>
    </row>
    <row r="108" spans="1:17" x14ac:dyDescent="0.2">
      <c r="B108" s="44"/>
      <c r="C108" s="45" t="s">
        <v>59</v>
      </c>
      <c r="D108" s="49">
        <f>ROUNDUP(SUM(D101:D107),0)</f>
        <v>0</v>
      </c>
      <c r="G108" s="62">
        <v>0.38</v>
      </c>
      <c r="H108" s="41" t="s">
        <v>64</v>
      </c>
      <c r="I108" s="56"/>
    </row>
    <row r="109" spans="1:17" x14ac:dyDescent="0.2">
      <c r="G109" s="62">
        <v>0.4</v>
      </c>
      <c r="H109" s="41" t="s">
        <v>65</v>
      </c>
      <c r="I109" s="56"/>
    </row>
    <row r="110" spans="1:17" x14ac:dyDescent="0.2">
      <c r="G110" s="62">
        <v>0.26</v>
      </c>
      <c r="H110" s="41" t="s">
        <v>66</v>
      </c>
      <c r="I110" s="56"/>
    </row>
    <row r="111" spans="1:17" x14ac:dyDescent="0.2">
      <c r="G111" s="62">
        <v>0.08</v>
      </c>
      <c r="H111" s="41" t="s">
        <v>67</v>
      </c>
      <c r="I111" s="56"/>
    </row>
    <row r="112" spans="1:17" ht="13.5" thickBot="1" x14ac:dyDescent="0.25">
      <c r="G112" s="63"/>
      <c r="H112" s="64"/>
      <c r="I112" s="65"/>
    </row>
  </sheetData>
  <dataConsolidate/>
  <mergeCells count="86">
    <mergeCell ref="A87:J87"/>
    <mergeCell ref="A88:J88"/>
    <mergeCell ref="A82:N82"/>
    <mergeCell ref="A84:J84"/>
    <mergeCell ref="A74:J74"/>
    <mergeCell ref="A86:J86"/>
    <mergeCell ref="A83:J83"/>
    <mergeCell ref="A81:O81"/>
    <mergeCell ref="A28:O28"/>
    <mergeCell ref="A32:O32"/>
    <mergeCell ref="A23:O23"/>
    <mergeCell ref="A65:J65"/>
    <mergeCell ref="A80:J80"/>
    <mergeCell ref="A77:J77"/>
    <mergeCell ref="A76:J76"/>
    <mergeCell ref="A67:J67"/>
    <mergeCell ref="A68:J68"/>
    <mergeCell ref="A71:J71"/>
    <mergeCell ref="A79:J79"/>
    <mergeCell ref="A75:O75"/>
    <mergeCell ref="A73:J73"/>
    <mergeCell ref="A78:J78"/>
    <mergeCell ref="A29:J29"/>
    <mergeCell ref="A40:J40"/>
    <mergeCell ref="A70:J70"/>
    <mergeCell ref="A48:O48"/>
    <mergeCell ref="A62:J62"/>
    <mergeCell ref="B61:J61"/>
    <mergeCell ref="A69:O69"/>
    <mergeCell ref="A30:J30"/>
    <mergeCell ref="A58:J58"/>
    <mergeCell ref="A43:O43"/>
    <mergeCell ref="B33:J33"/>
    <mergeCell ref="A41:J41"/>
    <mergeCell ref="A56:J56"/>
    <mergeCell ref="A38:J38"/>
    <mergeCell ref="A57:J57"/>
    <mergeCell ref="B35:J35"/>
    <mergeCell ref="A55:J55"/>
    <mergeCell ref="A44:J44"/>
    <mergeCell ref="A31:J31"/>
    <mergeCell ref="D1:F1"/>
    <mergeCell ref="G1:K1"/>
    <mergeCell ref="A1:C1"/>
    <mergeCell ref="L1:N1"/>
    <mergeCell ref="D2:F2"/>
    <mergeCell ref="G2:K2"/>
    <mergeCell ref="A2:C2"/>
    <mergeCell ref="H4:I4"/>
    <mergeCell ref="A26:J26"/>
    <mergeCell ref="A27:J27"/>
    <mergeCell ref="A24:J24"/>
    <mergeCell ref="A25:J25"/>
    <mergeCell ref="C7:J21"/>
    <mergeCell ref="H3:I3"/>
    <mergeCell ref="A22:J22"/>
    <mergeCell ref="C5:G5"/>
    <mergeCell ref="A85:J85"/>
    <mergeCell ref="B36:J36"/>
    <mergeCell ref="A42:J42"/>
    <mergeCell ref="A39:O39"/>
    <mergeCell ref="K3:O3"/>
    <mergeCell ref="A33:A37"/>
    <mergeCell ref="K7:O7"/>
    <mergeCell ref="A72:J72"/>
    <mergeCell ref="A66:J66"/>
    <mergeCell ref="A53:O53"/>
    <mergeCell ref="B59:J59"/>
    <mergeCell ref="B60:J60"/>
    <mergeCell ref="A54:J54"/>
    <mergeCell ref="G90:I90"/>
    <mergeCell ref="F4:G4"/>
    <mergeCell ref="F3:G3"/>
    <mergeCell ref="A6:O6"/>
    <mergeCell ref="A63:O63"/>
    <mergeCell ref="A46:J46"/>
    <mergeCell ref="B37:J37"/>
    <mergeCell ref="A52:J52"/>
    <mergeCell ref="A59:A61"/>
    <mergeCell ref="A64:H64"/>
    <mergeCell ref="I64:J64"/>
    <mergeCell ref="B34:J34"/>
    <mergeCell ref="A47:J47"/>
    <mergeCell ref="A49:J49"/>
    <mergeCell ref="A50:J50"/>
    <mergeCell ref="A51:J51"/>
  </mergeCells>
  <phoneticPr fontId="0" type="noConversion"/>
  <dataValidations disablePrompts="1" xWindow="674" yWindow="339" count="2">
    <dataValidation type="list" allowBlank="1" showInputMessage="1" showErrorMessage="1" promptTitle="Fringe rate" prompt="Choose the appropriate rate:_x000a_federal=24.8%_x000a_nonfederal=26.9%_x000a_part-time=8.0%" sqref="H112:H65491">
      <formula1>#REF!</formula1>
    </dataValidation>
    <dataValidation type="date" allowBlank="1" showInputMessage="1" showErrorMessage="1" sqref="L2 N2">
      <formula1>43831</formula1>
      <formula2>47848</formula2>
    </dataValidation>
  </dataValidations>
  <pageMargins left="0.35" right="0.3" top="0.34031250000000002" bottom="0.7" header="0.5" footer="0.5"/>
  <pageSetup scale="37" orientation="portrait" r:id="rId1"/>
  <headerFooter alignWithMargins="0">
    <oddFooter>&amp;L&amp;Z&amp;F&amp;R&amp;D&amp;T</oddFooter>
  </headerFooter>
  <ignoredErrors>
    <ignoredError sqref="L66 K74:N74 K66 A8:A9 A10:A2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showGridLines="0" showRuler="0" zoomScale="75" zoomScaleNormal="75" zoomScalePageLayoutView="70" workbookViewId="0">
      <selection activeCell="F14" sqref="F14"/>
    </sheetView>
  </sheetViews>
  <sheetFormatPr defaultColWidth="15.28515625" defaultRowHeight="12.75" outlineLevelRow="1" x14ac:dyDescent="0.2"/>
  <cols>
    <col min="1" max="1" width="22.42578125" style="1" customWidth="1"/>
    <col min="2" max="2" width="14.42578125" style="1" customWidth="1"/>
    <col min="3" max="4" width="12.140625" style="1" customWidth="1"/>
    <col min="5" max="9" width="8.7109375" style="1" customWidth="1"/>
    <col min="10" max="14" width="13.7109375" style="1" customWidth="1"/>
    <col min="15" max="19" width="8.7109375" style="1" customWidth="1"/>
    <col min="20" max="24" width="12.140625" style="1" customWidth="1"/>
    <col min="25" max="26" width="14.28515625" style="1" bestFit="1" customWidth="1"/>
    <col min="27" max="27" width="14.28515625" style="94" bestFit="1" customWidth="1"/>
    <col min="28" max="28" width="15" style="94" bestFit="1" customWidth="1"/>
    <col min="29" max="29" width="15.28515625" style="101"/>
    <col min="30" max="30" width="15.28515625" style="40"/>
    <col min="31" max="16384" width="15.28515625" style="1"/>
  </cols>
  <sheetData>
    <row r="1" spans="1:38" ht="21" customHeight="1" x14ac:dyDescent="0.2">
      <c r="A1" s="311" t="s">
        <v>107</v>
      </c>
      <c r="B1" s="311"/>
      <c r="C1" s="136"/>
      <c r="D1" s="157"/>
      <c r="E1" s="311" t="s">
        <v>102</v>
      </c>
      <c r="F1" s="311"/>
      <c r="G1" s="311"/>
      <c r="H1" s="311"/>
      <c r="I1" s="311"/>
      <c r="J1" s="311"/>
      <c r="K1" s="311" t="s">
        <v>101</v>
      </c>
      <c r="L1" s="311"/>
      <c r="M1" s="311"/>
      <c r="N1" s="311"/>
      <c r="O1" s="311"/>
      <c r="P1" s="311"/>
      <c r="Q1" s="311"/>
      <c r="R1" s="311"/>
      <c r="S1" s="311"/>
      <c r="T1" s="155"/>
      <c r="U1" s="155"/>
      <c r="V1" s="155"/>
      <c r="W1" s="155"/>
      <c r="X1" s="311" t="s">
        <v>103</v>
      </c>
      <c r="Y1" s="311"/>
      <c r="Z1" s="94"/>
    </row>
    <row r="2" spans="1:38" ht="21" customHeight="1" x14ac:dyDescent="0.2">
      <c r="A2" s="354" t="str">
        <f>'Budget Summary'!A2:C2</f>
        <v>&lt;ENTER PI NAME&gt;</v>
      </c>
      <c r="B2" s="354"/>
      <c r="C2" s="221"/>
      <c r="D2" s="221"/>
      <c r="E2" s="355">
        <f>'Budget Summary'!D2:F2</f>
        <v>0</v>
      </c>
      <c r="F2" s="355"/>
      <c r="G2" s="355"/>
      <c r="H2" s="355"/>
      <c r="I2" s="222"/>
      <c r="J2" s="222"/>
      <c r="K2" s="354">
        <f>'Budget Summary'!G2:K2</f>
        <v>0</v>
      </c>
      <c r="L2" s="354"/>
      <c r="M2" s="354"/>
      <c r="N2" s="354"/>
      <c r="O2" s="354"/>
      <c r="P2" s="354"/>
      <c r="Q2" s="354"/>
      <c r="R2" s="354"/>
      <c r="S2" s="354"/>
      <c r="T2" s="221"/>
      <c r="U2" s="221"/>
      <c r="V2" s="221"/>
      <c r="W2" s="221"/>
      <c r="X2" s="247">
        <f>'Budget Summary'!L2</f>
        <v>43831</v>
      </c>
      <c r="Y2" s="223"/>
      <c r="Z2" s="94"/>
    </row>
    <row r="3" spans="1:38" ht="41.25" customHeight="1" x14ac:dyDescent="0.2">
      <c r="A3" s="243" t="s">
        <v>0</v>
      </c>
      <c r="B3" s="245">
        <f>'Budget Summary'!B3</f>
        <v>0</v>
      </c>
      <c r="C3" s="154"/>
      <c r="D3" s="154"/>
      <c r="J3" s="254"/>
      <c r="K3" s="254"/>
      <c r="L3" s="280"/>
      <c r="M3" s="280"/>
      <c r="N3" s="280"/>
      <c r="O3" s="280"/>
      <c r="P3" s="280"/>
      <c r="Q3" s="280"/>
      <c r="R3" s="97"/>
      <c r="S3" s="216"/>
      <c r="T3" s="216"/>
      <c r="U3" s="216"/>
      <c r="V3" s="216"/>
      <c r="W3" s="214"/>
      <c r="X3" s="214"/>
      <c r="Y3" s="215"/>
      <c r="Z3" s="215"/>
      <c r="AA3" s="102">
        <v>12</v>
      </c>
    </row>
    <row r="4" spans="1:38" ht="34.5" customHeight="1" x14ac:dyDescent="0.2">
      <c r="A4" s="243" t="s">
        <v>1</v>
      </c>
      <c r="B4" s="245">
        <f>'Budget Summary'!B4</f>
        <v>0</v>
      </c>
      <c r="C4" s="154"/>
      <c r="D4" s="154"/>
      <c r="J4" s="252" t="s">
        <v>117</v>
      </c>
      <c r="K4" s="253"/>
      <c r="L4" s="298">
        <v>199300</v>
      </c>
      <c r="M4" s="298"/>
      <c r="N4" s="298"/>
      <c r="O4" s="298"/>
      <c r="P4" s="298"/>
      <c r="Q4" s="298"/>
      <c r="R4" s="212"/>
      <c r="S4" s="213"/>
      <c r="T4" s="213"/>
      <c r="U4" s="213"/>
      <c r="V4" s="213"/>
      <c r="W4" s="2"/>
      <c r="X4" s="2"/>
      <c r="Y4" s="118" t="str">
        <f>IF($B$5&gt;=1,"yes","no")</f>
        <v>no</v>
      </c>
      <c r="Z4" s="118" t="str">
        <f>IF($B$5&gt;1,"yes","no")</f>
        <v>no</v>
      </c>
      <c r="AA4" s="118" t="str">
        <f>IF($B$5&gt;2,"yes","no")</f>
        <v>no</v>
      </c>
      <c r="AB4" s="118" t="str">
        <f>IF($B$5&gt;3,"yes","no")</f>
        <v>no</v>
      </c>
      <c r="AC4" s="118" t="str">
        <f>IF($B$5&gt;4,"yes","no")</f>
        <v>no</v>
      </c>
      <c r="AD4" s="94"/>
      <c r="AE4" s="94"/>
      <c r="AF4" s="101"/>
      <c r="AG4" s="40"/>
    </row>
    <row r="5" spans="1:38" s="2" customFormat="1" ht="29.25" customHeight="1" thickBot="1" x14ac:dyDescent="0.25">
      <c r="A5" s="244" t="s">
        <v>27</v>
      </c>
      <c r="B5" s="246">
        <f>ROUND((B4-B3)/365,0)</f>
        <v>0</v>
      </c>
      <c r="C5" s="153"/>
      <c r="D5" s="153"/>
      <c r="E5" s="283"/>
      <c r="F5" s="283"/>
      <c r="G5" s="283"/>
      <c r="H5" s="283"/>
      <c r="I5" s="283"/>
      <c r="J5" s="283"/>
      <c r="K5" s="283"/>
      <c r="L5" s="39"/>
      <c r="M5" s="39"/>
      <c r="N5" s="39"/>
      <c r="O5" s="39"/>
      <c r="P5" s="39"/>
      <c r="Q5" s="39"/>
      <c r="Y5" s="6"/>
      <c r="Z5" s="6"/>
      <c r="AA5" s="6"/>
      <c r="AB5" s="6"/>
      <c r="AC5" s="20"/>
      <c r="AD5" s="97"/>
      <c r="AE5" s="97"/>
      <c r="AF5" s="103"/>
      <c r="AG5" s="41"/>
    </row>
    <row r="6" spans="1:38" ht="22.5" customHeight="1" thickBot="1" x14ac:dyDescent="0.35">
      <c r="A6" s="351" t="s">
        <v>14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3"/>
      <c r="AD6" s="338" t="s">
        <v>143</v>
      </c>
      <c r="AE6" s="2"/>
      <c r="AF6" s="2"/>
      <c r="AG6" s="2"/>
      <c r="AH6" s="2"/>
      <c r="AI6" s="2"/>
      <c r="AJ6" s="2"/>
      <c r="AK6" s="2"/>
      <c r="AL6" s="2"/>
    </row>
    <row r="7" spans="1:38" ht="25.5" customHeight="1" thickBot="1" x14ac:dyDescent="0.25">
      <c r="A7" s="349" t="s">
        <v>7</v>
      </c>
      <c r="B7" s="356" t="s">
        <v>8</v>
      </c>
      <c r="C7" s="358" t="s">
        <v>141</v>
      </c>
      <c r="D7" s="336" t="s">
        <v>13</v>
      </c>
      <c r="E7" s="177" t="s">
        <v>136</v>
      </c>
      <c r="F7" s="159" t="s">
        <v>137</v>
      </c>
      <c r="G7" s="159" t="s">
        <v>138</v>
      </c>
      <c r="H7" s="159" t="s">
        <v>139</v>
      </c>
      <c r="I7" s="160" t="s">
        <v>140</v>
      </c>
      <c r="J7" s="192" t="s">
        <v>136</v>
      </c>
      <c r="K7" s="159" t="s">
        <v>137</v>
      </c>
      <c r="L7" s="159" t="s">
        <v>138</v>
      </c>
      <c r="M7" s="159" t="s">
        <v>139</v>
      </c>
      <c r="N7" s="173" t="s">
        <v>140</v>
      </c>
      <c r="O7" s="177" t="s">
        <v>136</v>
      </c>
      <c r="P7" s="159" t="s">
        <v>137</v>
      </c>
      <c r="Q7" s="159" t="s">
        <v>138</v>
      </c>
      <c r="R7" s="159" t="s">
        <v>139</v>
      </c>
      <c r="S7" s="160" t="s">
        <v>140</v>
      </c>
      <c r="T7" s="192" t="s">
        <v>136</v>
      </c>
      <c r="U7" s="159" t="s">
        <v>137</v>
      </c>
      <c r="V7" s="159" t="s">
        <v>138</v>
      </c>
      <c r="W7" s="159" t="s">
        <v>139</v>
      </c>
      <c r="X7" s="173" t="s">
        <v>140</v>
      </c>
      <c r="Y7" s="177" t="s">
        <v>136</v>
      </c>
      <c r="Z7" s="159" t="s">
        <v>137</v>
      </c>
      <c r="AA7" s="159" t="s">
        <v>138</v>
      </c>
      <c r="AB7" s="159" t="s">
        <v>139</v>
      </c>
      <c r="AC7" s="160" t="s">
        <v>140</v>
      </c>
      <c r="AD7" s="339"/>
      <c r="AE7" s="94"/>
      <c r="AF7" s="145"/>
      <c r="AG7" s="40"/>
    </row>
    <row r="8" spans="1:38" s="191" customFormat="1" ht="25.5" customHeight="1" thickBot="1" x14ac:dyDescent="0.25">
      <c r="A8" s="350"/>
      <c r="B8" s="357"/>
      <c r="C8" s="359"/>
      <c r="D8" s="337"/>
      <c r="E8" s="194" t="s">
        <v>11</v>
      </c>
      <c r="F8" s="158" t="s">
        <v>11</v>
      </c>
      <c r="G8" s="158" t="s">
        <v>11</v>
      </c>
      <c r="H8" s="158" t="s">
        <v>11</v>
      </c>
      <c r="I8" s="195" t="s">
        <v>11</v>
      </c>
      <c r="J8" s="193" t="s">
        <v>18</v>
      </c>
      <c r="K8" s="158" t="s">
        <v>18</v>
      </c>
      <c r="L8" s="158" t="s">
        <v>18</v>
      </c>
      <c r="M8" s="158" t="s">
        <v>18</v>
      </c>
      <c r="N8" s="174" t="s">
        <v>18</v>
      </c>
      <c r="O8" s="194" t="s">
        <v>12</v>
      </c>
      <c r="P8" s="158" t="s">
        <v>12</v>
      </c>
      <c r="Q8" s="158" t="s">
        <v>12</v>
      </c>
      <c r="R8" s="158" t="s">
        <v>12</v>
      </c>
      <c r="S8" s="195" t="s">
        <v>12</v>
      </c>
      <c r="T8" s="193" t="s">
        <v>114</v>
      </c>
      <c r="U8" s="158" t="s">
        <v>114</v>
      </c>
      <c r="V8" s="158" t="s">
        <v>114</v>
      </c>
      <c r="W8" s="158" t="s">
        <v>114</v>
      </c>
      <c r="X8" s="174" t="s">
        <v>114</v>
      </c>
      <c r="Y8" s="185" t="s">
        <v>142</v>
      </c>
      <c r="Z8" s="186" t="s">
        <v>142</v>
      </c>
      <c r="AA8" s="186" t="s">
        <v>142</v>
      </c>
      <c r="AB8" s="186" t="s">
        <v>142</v>
      </c>
      <c r="AC8" s="187" t="s">
        <v>142</v>
      </c>
      <c r="AD8" s="211"/>
      <c r="AE8" s="188"/>
      <c r="AF8" s="189"/>
      <c r="AG8" s="190"/>
    </row>
    <row r="9" spans="1:38" s="2" customFormat="1" ht="25.5" customHeight="1" x14ac:dyDescent="0.2">
      <c r="A9" s="161" t="s">
        <v>49</v>
      </c>
      <c r="B9" s="202" t="s">
        <v>6</v>
      </c>
      <c r="C9" s="207">
        <v>175000</v>
      </c>
      <c r="D9" s="205">
        <v>0.03</v>
      </c>
      <c r="E9" s="196">
        <v>0</v>
      </c>
      <c r="F9" s="116">
        <v>0</v>
      </c>
      <c r="G9" s="116">
        <v>0</v>
      </c>
      <c r="H9" s="116">
        <v>0</v>
      </c>
      <c r="I9" s="197">
        <v>0</v>
      </c>
      <c r="J9" s="217">
        <f>ROUND((E9*C9),0)</f>
        <v>0</v>
      </c>
      <c r="K9" s="218">
        <f>ROUND((F9*(1+$D9)*C9),0)</f>
        <v>0</v>
      </c>
      <c r="L9" s="218">
        <f>ROUND((G9*(1+$D9)*(1+$D9)*C9),0)</f>
        <v>0</v>
      </c>
      <c r="M9" s="218">
        <f>ROUND((H9*(1+$D9)*(1+$D9)*(1+$D9)*C9),0)</f>
        <v>0</v>
      </c>
      <c r="N9" s="219">
        <f>ROUND((I9*(1+$D9)*(1+$D9)*(1+$D9)*(1+$D9)*C9),0)</f>
        <v>0</v>
      </c>
      <c r="O9" s="200">
        <v>0</v>
      </c>
      <c r="P9" s="117">
        <v>0</v>
      </c>
      <c r="Q9" s="117">
        <v>0</v>
      </c>
      <c r="R9" s="117">
        <v>0</v>
      </c>
      <c r="S9" s="201">
        <v>0</v>
      </c>
      <c r="T9" s="198">
        <f>O9*J9</f>
        <v>0</v>
      </c>
      <c r="U9" s="3">
        <f t="shared" ref="U9:X22" si="0">P9*K9</f>
        <v>0</v>
      </c>
      <c r="V9" s="3">
        <f t="shared" si="0"/>
        <v>0</v>
      </c>
      <c r="W9" s="3">
        <f t="shared" si="0"/>
        <v>0</v>
      </c>
      <c r="X9" s="175">
        <f t="shared" si="0"/>
        <v>0</v>
      </c>
      <c r="Y9" s="179">
        <f t="shared" ref="Y9:AC10" si="1">J9+T9</f>
        <v>0</v>
      </c>
      <c r="Z9" s="180">
        <f t="shared" si="1"/>
        <v>0</v>
      </c>
      <c r="AA9" s="180">
        <f t="shared" si="1"/>
        <v>0</v>
      </c>
      <c r="AB9" s="180">
        <f t="shared" si="1"/>
        <v>0</v>
      </c>
      <c r="AC9" s="181">
        <f t="shared" si="1"/>
        <v>0</v>
      </c>
      <c r="AD9" s="209">
        <f t="shared" ref="AD9:AD22" si="2">SUM(Y9:AC9)</f>
        <v>0</v>
      </c>
      <c r="AE9" s="97"/>
      <c r="AF9" s="103"/>
      <c r="AG9" s="41"/>
    </row>
    <row r="10" spans="1:38" s="2" customFormat="1" ht="25.5" customHeight="1" outlineLevel="1" x14ac:dyDescent="0.2">
      <c r="A10" s="161" t="s">
        <v>49</v>
      </c>
      <c r="B10" s="203" t="s">
        <v>50</v>
      </c>
      <c r="C10" s="207">
        <v>175000</v>
      </c>
      <c r="D10" s="205">
        <v>0.03</v>
      </c>
      <c r="E10" s="196">
        <v>0</v>
      </c>
      <c r="F10" s="116">
        <v>0</v>
      </c>
      <c r="G10" s="116">
        <v>0</v>
      </c>
      <c r="H10" s="116">
        <v>0</v>
      </c>
      <c r="I10" s="197">
        <v>0</v>
      </c>
      <c r="J10" s="217">
        <f>ROUND((E10*$C$10),0)</f>
        <v>0</v>
      </c>
      <c r="K10" s="218">
        <f t="shared" ref="K10:K22" si="3">ROUND((F10*(1+$D10)*C10),0)</f>
        <v>0</v>
      </c>
      <c r="L10" s="218">
        <f t="shared" ref="L10:L22" si="4">ROUND((G10*(1+$D10)*(1+$D10)*C10),0)</f>
        <v>0</v>
      </c>
      <c r="M10" s="218">
        <f t="shared" ref="M10:M22" si="5">ROUND((H10*(1+$D10)*(1+$D10)*(1+$D10)*C10),0)</f>
        <v>0</v>
      </c>
      <c r="N10" s="219">
        <f t="shared" ref="N10:N22" si="6">ROUND((I10*(1+$D10)*(1+$D10)*(1+$D10)*(1+$D10)*C10),0)</f>
        <v>0</v>
      </c>
      <c r="O10" s="200">
        <v>0</v>
      </c>
      <c r="P10" s="117">
        <v>0</v>
      </c>
      <c r="Q10" s="117">
        <v>0</v>
      </c>
      <c r="R10" s="117">
        <v>0</v>
      </c>
      <c r="S10" s="201">
        <v>0</v>
      </c>
      <c r="T10" s="198">
        <f>O10*J10</f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175">
        <f t="shared" si="0"/>
        <v>0</v>
      </c>
      <c r="Y10" s="179">
        <f t="shared" si="1"/>
        <v>0</v>
      </c>
      <c r="Z10" s="180">
        <f t="shared" si="1"/>
        <v>0</v>
      </c>
      <c r="AA10" s="180">
        <f t="shared" si="1"/>
        <v>0</v>
      </c>
      <c r="AB10" s="180">
        <f t="shared" si="1"/>
        <v>0</v>
      </c>
      <c r="AC10" s="181">
        <f t="shared" si="1"/>
        <v>0</v>
      </c>
      <c r="AD10" s="209">
        <f t="shared" si="2"/>
        <v>0</v>
      </c>
      <c r="AE10" s="97"/>
      <c r="AF10" s="103"/>
      <c r="AG10" s="41"/>
    </row>
    <row r="11" spans="1:38" s="2" customFormat="1" ht="26.25" customHeight="1" outlineLevel="1" x14ac:dyDescent="0.2">
      <c r="A11" s="161" t="s">
        <v>49</v>
      </c>
      <c r="B11" s="203" t="s">
        <v>50</v>
      </c>
      <c r="C11" s="207">
        <v>175000</v>
      </c>
      <c r="D11" s="205">
        <v>0.03</v>
      </c>
      <c r="E11" s="196">
        <v>0</v>
      </c>
      <c r="F11" s="116">
        <v>0</v>
      </c>
      <c r="G11" s="116">
        <v>0</v>
      </c>
      <c r="H11" s="116">
        <v>0</v>
      </c>
      <c r="I11" s="197">
        <v>0</v>
      </c>
      <c r="J11" s="217">
        <f>ROUND((E11*$C$11),0)</f>
        <v>0</v>
      </c>
      <c r="K11" s="218">
        <f t="shared" si="3"/>
        <v>0</v>
      </c>
      <c r="L11" s="218">
        <f t="shared" si="4"/>
        <v>0</v>
      </c>
      <c r="M11" s="218">
        <f t="shared" si="5"/>
        <v>0</v>
      </c>
      <c r="N11" s="219">
        <f t="shared" si="6"/>
        <v>0</v>
      </c>
      <c r="O11" s="200">
        <v>0</v>
      </c>
      <c r="P11" s="117">
        <v>0</v>
      </c>
      <c r="Q11" s="117">
        <v>0</v>
      </c>
      <c r="R11" s="117">
        <v>0</v>
      </c>
      <c r="S11" s="201">
        <v>0</v>
      </c>
      <c r="T11" s="198">
        <f t="shared" ref="T11:T22" si="7">O11*J11</f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175">
        <f t="shared" si="0"/>
        <v>0</v>
      </c>
      <c r="Y11" s="179">
        <f t="shared" ref="Y11:Y22" si="8">J11+T11</f>
        <v>0</v>
      </c>
      <c r="Z11" s="180">
        <f t="shared" ref="Z11:Z22" si="9">K11+U11</f>
        <v>0</v>
      </c>
      <c r="AA11" s="180">
        <f t="shared" ref="AA11:AA22" si="10">L11+V11</f>
        <v>0</v>
      </c>
      <c r="AB11" s="180">
        <f t="shared" ref="AB11:AB22" si="11">M11+W11</f>
        <v>0</v>
      </c>
      <c r="AC11" s="181">
        <f t="shared" ref="AC11:AC22" si="12">N11+X11</f>
        <v>0</v>
      </c>
      <c r="AD11" s="209">
        <f t="shared" si="2"/>
        <v>0</v>
      </c>
      <c r="AE11" s="97"/>
      <c r="AF11" s="103"/>
      <c r="AG11" s="41"/>
    </row>
    <row r="12" spans="1:38" s="2" customFormat="1" ht="26.25" customHeight="1" outlineLevel="1" x14ac:dyDescent="0.2">
      <c r="A12" s="161" t="s">
        <v>49</v>
      </c>
      <c r="B12" s="203" t="s">
        <v>71</v>
      </c>
      <c r="C12" s="207">
        <v>175000</v>
      </c>
      <c r="D12" s="205">
        <v>0.03</v>
      </c>
      <c r="E12" s="196">
        <v>0</v>
      </c>
      <c r="F12" s="116">
        <v>0</v>
      </c>
      <c r="G12" s="116">
        <v>0</v>
      </c>
      <c r="H12" s="116">
        <v>0</v>
      </c>
      <c r="I12" s="197">
        <v>0</v>
      </c>
      <c r="J12" s="217">
        <f>ROUND((E12*$C$12),0)</f>
        <v>0</v>
      </c>
      <c r="K12" s="218">
        <f t="shared" si="3"/>
        <v>0</v>
      </c>
      <c r="L12" s="218">
        <f t="shared" si="4"/>
        <v>0</v>
      </c>
      <c r="M12" s="218">
        <f t="shared" si="5"/>
        <v>0</v>
      </c>
      <c r="N12" s="219">
        <f t="shared" si="6"/>
        <v>0</v>
      </c>
      <c r="O12" s="200">
        <v>0</v>
      </c>
      <c r="P12" s="117">
        <v>0</v>
      </c>
      <c r="Q12" s="117">
        <v>0</v>
      </c>
      <c r="R12" s="117">
        <v>0</v>
      </c>
      <c r="S12" s="201">
        <v>0</v>
      </c>
      <c r="T12" s="198">
        <f t="shared" si="7"/>
        <v>0</v>
      </c>
      <c r="U12" s="3">
        <f t="shared" si="0"/>
        <v>0</v>
      </c>
      <c r="V12" s="3">
        <f t="shared" si="0"/>
        <v>0</v>
      </c>
      <c r="W12" s="3">
        <f t="shared" si="0"/>
        <v>0</v>
      </c>
      <c r="X12" s="175">
        <f t="shared" si="0"/>
        <v>0</v>
      </c>
      <c r="Y12" s="179">
        <f t="shared" si="8"/>
        <v>0</v>
      </c>
      <c r="Z12" s="180">
        <f t="shared" si="9"/>
        <v>0</v>
      </c>
      <c r="AA12" s="180">
        <f t="shared" si="10"/>
        <v>0</v>
      </c>
      <c r="AB12" s="180">
        <f t="shared" si="11"/>
        <v>0</v>
      </c>
      <c r="AC12" s="181">
        <f t="shared" si="12"/>
        <v>0</v>
      </c>
      <c r="AD12" s="209">
        <f t="shared" si="2"/>
        <v>0</v>
      </c>
      <c r="AE12" s="97"/>
      <c r="AF12" s="103"/>
      <c r="AG12" s="41"/>
    </row>
    <row r="13" spans="1:38" s="2" customFormat="1" ht="26.25" customHeight="1" outlineLevel="1" x14ac:dyDescent="0.2">
      <c r="A13" s="161" t="s">
        <v>49</v>
      </c>
      <c r="B13" s="203" t="s">
        <v>72</v>
      </c>
      <c r="C13" s="207">
        <v>175000</v>
      </c>
      <c r="D13" s="205">
        <v>0.03</v>
      </c>
      <c r="E13" s="196">
        <v>0</v>
      </c>
      <c r="F13" s="116">
        <v>0</v>
      </c>
      <c r="G13" s="116">
        <v>0</v>
      </c>
      <c r="H13" s="116">
        <v>0</v>
      </c>
      <c r="I13" s="197">
        <v>0</v>
      </c>
      <c r="J13" s="217">
        <f>ROUND((E13*$C$13),0)</f>
        <v>0</v>
      </c>
      <c r="K13" s="218">
        <f t="shared" si="3"/>
        <v>0</v>
      </c>
      <c r="L13" s="218">
        <f t="shared" si="4"/>
        <v>0</v>
      </c>
      <c r="M13" s="218">
        <f t="shared" si="5"/>
        <v>0</v>
      </c>
      <c r="N13" s="219">
        <f t="shared" si="6"/>
        <v>0</v>
      </c>
      <c r="O13" s="200">
        <v>0</v>
      </c>
      <c r="P13" s="117">
        <v>0</v>
      </c>
      <c r="Q13" s="117">
        <v>0</v>
      </c>
      <c r="R13" s="117">
        <v>0</v>
      </c>
      <c r="S13" s="201">
        <v>0</v>
      </c>
      <c r="T13" s="198">
        <f t="shared" si="7"/>
        <v>0</v>
      </c>
      <c r="U13" s="3">
        <f t="shared" si="0"/>
        <v>0</v>
      </c>
      <c r="V13" s="3">
        <f t="shared" si="0"/>
        <v>0</v>
      </c>
      <c r="W13" s="3">
        <f t="shared" si="0"/>
        <v>0</v>
      </c>
      <c r="X13" s="175">
        <f t="shared" si="0"/>
        <v>0</v>
      </c>
      <c r="Y13" s="179">
        <f t="shared" si="8"/>
        <v>0</v>
      </c>
      <c r="Z13" s="180">
        <f t="shared" si="9"/>
        <v>0</v>
      </c>
      <c r="AA13" s="180">
        <f t="shared" si="10"/>
        <v>0</v>
      </c>
      <c r="AB13" s="180">
        <f t="shared" si="11"/>
        <v>0</v>
      </c>
      <c r="AC13" s="181">
        <f t="shared" si="12"/>
        <v>0</v>
      </c>
      <c r="AD13" s="209">
        <f t="shared" si="2"/>
        <v>0</v>
      </c>
      <c r="AE13" s="97"/>
      <c r="AF13" s="103"/>
      <c r="AG13" s="41"/>
    </row>
    <row r="14" spans="1:38" s="2" customFormat="1" ht="26.25" customHeight="1" outlineLevel="1" x14ac:dyDescent="0.2">
      <c r="A14" s="161" t="s">
        <v>49</v>
      </c>
      <c r="B14" s="203" t="s">
        <v>73</v>
      </c>
      <c r="C14" s="207">
        <v>175000</v>
      </c>
      <c r="D14" s="205">
        <v>0.03</v>
      </c>
      <c r="E14" s="196">
        <v>0</v>
      </c>
      <c r="F14" s="116">
        <v>0</v>
      </c>
      <c r="G14" s="116">
        <v>0</v>
      </c>
      <c r="H14" s="116">
        <v>0</v>
      </c>
      <c r="I14" s="197">
        <v>0</v>
      </c>
      <c r="J14" s="217">
        <f>ROUND((E14*$C$14),0)</f>
        <v>0</v>
      </c>
      <c r="K14" s="218">
        <f t="shared" si="3"/>
        <v>0</v>
      </c>
      <c r="L14" s="218">
        <f t="shared" si="4"/>
        <v>0</v>
      </c>
      <c r="M14" s="218">
        <f t="shared" si="5"/>
        <v>0</v>
      </c>
      <c r="N14" s="219">
        <f t="shared" si="6"/>
        <v>0</v>
      </c>
      <c r="O14" s="200">
        <v>0</v>
      </c>
      <c r="P14" s="117">
        <v>0</v>
      </c>
      <c r="Q14" s="117">
        <v>0</v>
      </c>
      <c r="R14" s="117">
        <v>0</v>
      </c>
      <c r="S14" s="201">
        <v>0</v>
      </c>
      <c r="T14" s="198">
        <f t="shared" si="7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175">
        <f t="shared" si="0"/>
        <v>0</v>
      </c>
      <c r="Y14" s="179">
        <f t="shared" si="8"/>
        <v>0</v>
      </c>
      <c r="Z14" s="180">
        <f t="shared" si="9"/>
        <v>0</v>
      </c>
      <c r="AA14" s="180">
        <f t="shared" si="10"/>
        <v>0</v>
      </c>
      <c r="AB14" s="180">
        <f t="shared" si="11"/>
        <v>0</v>
      </c>
      <c r="AC14" s="181">
        <f t="shared" si="12"/>
        <v>0</v>
      </c>
      <c r="AD14" s="209">
        <f t="shared" si="2"/>
        <v>0</v>
      </c>
      <c r="AE14" s="97"/>
      <c r="AF14" s="103"/>
      <c r="AG14" s="41"/>
    </row>
    <row r="15" spans="1:38" s="2" customFormat="1" ht="26.25" customHeight="1" outlineLevel="1" x14ac:dyDescent="0.2">
      <c r="A15" s="161" t="s">
        <v>49</v>
      </c>
      <c r="B15" s="203" t="s">
        <v>74</v>
      </c>
      <c r="C15" s="207">
        <v>175000</v>
      </c>
      <c r="D15" s="205">
        <v>0.03</v>
      </c>
      <c r="E15" s="196">
        <v>0</v>
      </c>
      <c r="F15" s="116">
        <v>0</v>
      </c>
      <c r="G15" s="116">
        <v>0</v>
      </c>
      <c r="H15" s="116">
        <v>0</v>
      </c>
      <c r="I15" s="197">
        <v>0</v>
      </c>
      <c r="J15" s="217">
        <f>ROUND((E15*$C$15),0)</f>
        <v>0</v>
      </c>
      <c r="K15" s="218">
        <f t="shared" si="3"/>
        <v>0</v>
      </c>
      <c r="L15" s="218">
        <f t="shared" si="4"/>
        <v>0</v>
      </c>
      <c r="M15" s="218">
        <f t="shared" si="5"/>
        <v>0</v>
      </c>
      <c r="N15" s="219">
        <f t="shared" si="6"/>
        <v>0</v>
      </c>
      <c r="O15" s="200">
        <v>0</v>
      </c>
      <c r="P15" s="117">
        <v>0</v>
      </c>
      <c r="Q15" s="117">
        <v>0</v>
      </c>
      <c r="R15" s="117">
        <v>0</v>
      </c>
      <c r="S15" s="201">
        <v>0</v>
      </c>
      <c r="T15" s="198">
        <f t="shared" si="7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175">
        <f t="shared" si="0"/>
        <v>0</v>
      </c>
      <c r="Y15" s="179">
        <f t="shared" si="8"/>
        <v>0</v>
      </c>
      <c r="Z15" s="180">
        <f t="shared" si="9"/>
        <v>0</v>
      </c>
      <c r="AA15" s="180">
        <f t="shared" si="10"/>
        <v>0</v>
      </c>
      <c r="AB15" s="180">
        <f t="shared" si="11"/>
        <v>0</v>
      </c>
      <c r="AC15" s="181">
        <f t="shared" si="12"/>
        <v>0</v>
      </c>
      <c r="AD15" s="209">
        <f t="shared" si="2"/>
        <v>0</v>
      </c>
      <c r="AE15" s="97"/>
      <c r="AF15" s="103"/>
      <c r="AG15" s="41"/>
    </row>
    <row r="16" spans="1:38" s="2" customFormat="1" ht="26.25" customHeight="1" outlineLevel="1" x14ac:dyDescent="0.2">
      <c r="A16" s="161" t="s">
        <v>49</v>
      </c>
      <c r="B16" s="203" t="s">
        <v>75</v>
      </c>
      <c r="C16" s="207">
        <v>175000</v>
      </c>
      <c r="D16" s="205">
        <v>0.03</v>
      </c>
      <c r="E16" s="196">
        <v>0</v>
      </c>
      <c r="F16" s="116">
        <v>0</v>
      </c>
      <c r="G16" s="116">
        <v>0</v>
      </c>
      <c r="H16" s="116">
        <v>0</v>
      </c>
      <c r="I16" s="197">
        <v>0</v>
      </c>
      <c r="J16" s="217">
        <f>ROUND((E16*$C$16),0)</f>
        <v>0</v>
      </c>
      <c r="K16" s="218">
        <f t="shared" si="3"/>
        <v>0</v>
      </c>
      <c r="L16" s="218">
        <f t="shared" si="4"/>
        <v>0</v>
      </c>
      <c r="M16" s="218">
        <f t="shared" si="5"/>
        <v>0</v>
      </c>
      <c r="N16" s="219">
        <f t="shared" si="6"/>
        <v>0</v>
      </c>
      <c r="O16" s="200">
        <v>0</v>
      </c>
      <c r="P16" s="117">
        <v>0</v>
      </c>
      <c r="Q16" s="117">
        <v>0</v>
      </c>
      <c r="R16" s="117">
        <v>0</v>
      </c>
      <c r="S16" s="201">
        <v>0</v>
      </c>
      <c r="T16" s="198">
        <f t="shared" si="7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175">
        <f t="shared" si="0"/>
        <v>0</v>
      </c>
      <c r="Y16" s="179">
        <f t="shared" si="8"/>
        <v>0</v>
      </c>
      <c r="Z16" s="180">
        <f t="shared" si="9"/>
        <v>0</v>
      </c>
      <c r="AA16" s="180">
        <f t="shared" si="10"/>
        <v>0</v>
      </c>
      <c r="AB16" s="180">
        <f t="shared" si="11"/>
        <v>0</v>
      </c>
      <c r="AC16" s="181">
        <f t="shared" si="12"/>
        <v>0</v>
      </c>
      <c r="AD16" s="209">
        <f t="shared" si="2"/>
        <v>0</v>
      </c>
      <c r="AE16" s="97"/>
      <c r="AF16" s="103"/>
      <c r="AG16" s="41"/>
    </row>
    <row r="17" spans="1:38" s="2" customFormat="1" ht="26.25" customHeight="1" outlineLevel="1" x14ac:dyDescent="0.2">
      <c r="A17" s="161" t="s">
        <v>49</v>
      </c>
      <c r="B17" s="203" t="s">
        <v>76</v>
      </c>
      <c r="C17" s="207">
        <v>175000</v>
      </c>
      <c r="D17" s="205">
        <v>0.03</v>
      </c>
      <c r="E17" s="196">
        <v>0</v>
      </c>
      <c r="F17" s="116">
        <v>0</v>
      </c>
      <c r="G17" s="116">
        <v>0</v>
      </c>
      <c r="H17" s="116">
        <v>0</v>
      </c>
      <c r="I17" s="197">
        <v>0</v>
      </c>
      <c r="J17" s="217">
        <f>ROUND((E17*$C$17),0)</f>
        <v>0</v>
      </c>
      <c r="K17" s="218">
        <f t="shared" si="3"/>
        <v>0</v>
      </c>
      <c r="L17" s="218">
        <f t="shared" si="4"/>
        <v>0</v>
      </c>
      <c r="M17" s="218">
        <f t="shared" si="5"/>
        <v>0</v>
      </c>
      <c r="N17" s="219">
        <f t="shared" si="6"/>
        <v>0</v>
      </c>
      <c r="O17" s="200">
        <v>0</v>
      </c>
      <c r="P17" s="117">
        <v>0</v>
      </c>
      <c r="Q17" s="117">
        <v>0</v>
      </c>
      <c r="R17" s="117">
        <v>0</v>
      </c>
      <c r="S17" s="201">
        <v>0</v>
      </c>
      <c r="T17" s="198">
        <f t="shared" si="7"/>
        <v>0</v>
      </c>
      <c r="U17" s="3">
        <f t="shared" si="0"/>
        <v>0</v>
      </c>
      <c r="V17" s="3">
        <f t="shared" si="0"/>
        <v>0</v>
      </c>
      <c r="W17" s="3">
        <f t="shared" si="0"/>
        <v>0</v>
      </c>
      <c r="X17" s="175">
        <f t="shared" si="0"/>
        <v>0</v>
      </c>
      <c r="Y17" s="179">
        <f t="shared" si="8"/>
        <v>0</v>
      </c>
      <c r="Z17" s="180">
        <f t="shared" si="9"/>
        <v>0</v>
      </c>
      <c r="AA17" s="180">
        <f t="shared" si="10"/>
        <v>0</v>
      </c>
      <c r="AB17" s="180">
        <f t="shared" si="11"/>
        <v>0</v>
      </c>
      <c r="AC17" s="181">
        <f t="shared" si="12"/>
        <v>0</v>
      </c>
      <c r="AD17" s="209">
        <f t="shared" si="2"/>
        <v>0</v>
      </c>
      <c r="AE17" s="97"/>
      <c r="AF17" s="103"/>
      <c r="AG17" s="41"/>
    </row>
    <row r="18" spans="1:38" s="2" customFormat="1" ht="26.25" customHeight="1" outlineLevel="1" x14ac:dyDescent="0.2">
      <c r="A18" s="161" t="s">
        <v>49</v>
      </c>
      <c r="B18" s="203" t="s">
        <v>77</v>
      </c>
      <c r="C18" s="207">
        <v>175000</v>
      </c>
      <c r="D18" s="205">
        <v>0.03</v>
      </c>
      <c r="E18" s="196">
        <v>0</v>
      </c>
      <c r="F18" s="116">
        <v>0</v>
      </c>
      <c r="G18" s="116">
        <v>0</v>
      </c>
      <c r="H18" s="116">
        <v>0</v>
      </c>
      <c r="I18" s="197">
        <v>0</v>
      </c>
      <c r="J18" s="217">
        <f>ROUND((E18*$C$18),0)</f>
        <v>0</v>
      </c>
      <c r="K18" s="218">
        <f t="shared" si="3"/>
        <v>0</v>
      </c>
      <c r="L18" s="218">
        <f t="shared" si="4"/>
        <v>0</v>
      </c>
      <c r="M18" s="218">
        <f t="shared" si="5"/>
        <v>0</v>
      </c>
      <c r="N18" s="219">
        <f t="shared" si="6"/>
        <v>0</v>
      </c>
      <c r="O18" s="200">
        <v>0</v>
      </c>
      <c r="P18" s="117">
        <v>0</v>
      </c>
      <c r="Q18" s="117">
        <v>0</v>
      </c>
      <c r="R18" s="117">
        <v>0</v>
      </c>
      <c r="S18" s="201">
        <v>0</v>
      </c>
      <c r="T18" s="198">
        <f t="shared" si="7"/>
        <v>0</v>
      </c>
      <c r="U18" s="3">
        <f t="shared" si="0"/>
        <v>0</v>
      </c>
      <c r="V18" s="3">
        <f t="shared" si="0"/>
        <v>0</v>
      </c>
      <c r="W18" s="3">
        <f t="shared" si="0"/>
        <v>0</v>
      </c>
      <c r="X18" s="175">
        <f t="shared" si="0"/>
        <v>0</v>
      </c>
      <c r="Y18" s="179">
        <f t="shared" si="8"/>
        <v>0</v>
      </c>
      <c r="Z18" s="180">
        <f t="shared" si="9"/>
        <v>0</v>
      </c>
      <c r="AA18" s="180">
        <f t="shared" si="10"/>
        <v>0</v>
      </c>
      <c r="AB18" s="180">
        <f t="shared" si="11"/>
        <v>0</v>
      </c>
      <c r="AC18" s="181">
        <f t="shared" si="12"/>
        <v>0</v>
      </c>
      <c r="AD18" s="209">
        <f t="shared" si="2"/>
        <v>0</v>
      </c>
      <c r="AE18" s="97"/>
      <c r="AF18" s="103"/>
      <c r="AG18" s="41"/>
    </row>
    <row r="19" spans="1:38" s="2" customFormat="1" ht="26.25" customHeight="1" outlineLevel="1" x14ac:dyDescent="0.2">
      <c r="A19" s="161" t="s">
        <v>49</v>
      </c>
      <c r="B19" s="203" t="s">
        <v>78</v>
      </c>
      <c r="C19" s="207">
        <v>175000</v>
      </c>
      <c r="D19" s="205">
        <v>0.03</v>
      </c>
      <c r="E19" s="196">
        <v>0</v>
      </c>
      <c r="F19" s="116">
        <v>0</v>
      </c>
      <c r="G19" s="116">
        <v>0</v>
      </c>
      <c r="H19" s="116">
        <v>0</v>
      </c>
      <c r="I19" s="197">
        <v>0</v>
      </c>
      <c r="J19" s="217">
        <f>ROUND((E19*$C$19),0)</f>
        <v>0</v>
      </c>
      <c r="K19" s="218">
        <f t="shared" si="3"/>
        <v>0</v>
      </c>
      <c r="L19" s="218">
        <f t="shared" si="4"/>
        <v>0</v>
      </c>
      <c r="M19" s="218">
        <f t="shared" si="5"/>
        <v>0</v>
      </c>
      <c r="N19" s="219">
        <f t="shared" si="6"/>
        <v>0</v>
      </c>
      <c r="O19" s="200">
        <v>0</v>
      </c>
      <c r="P19" s="117">
        <v>0</v>
      </c>
      <c r="Q19" s="117">
        <v>0</v>
      </c>
      <c r="R19" s="117">
        <v>0</v>
      </c>
      <c r="S19" s="201">
        <v>0</v>
      </c>
      <c r="T19" s="198">
        <f t="shared" si="7"/>
        <v>0</v>
      </c>
      <c r="U19" s="3">
        <f t="shared" si="0"/>
        <v>0</v>
      </c>
      <c r="V19" s="3">
        <f t="shared" si="0"/>
        <v>0</v>
      </c>
      <c r="W19" s="3">
        <f t="shared" si="0"/>
        <v>0</v>
      </c>
      <c r="X19" s="175">
        <f t="shared" si="0"/>
        <v>0</v>
      </c>
      <c r="Y19" s="179">
        <f t="shared" si="8"/>
        <v>0</v>
      </c>
      <c r="Z19" s="180">
        <f t="shared" si="9"/>
        <v>0</v>
      </c>
      <c r="AA19" s="180">
        <f t="shared" si="10"/>
        <v>0</v>
      </c>
      <c r="AB19" s="180">
        <f t="shared" si="11"/>
        <v>0</v>
      </c>
      <c r="AC19" s="181">
        <f t="shared" si="12"/>
        <v>0</v>
      </c>
      <c r="AD19" s="209">
        <f t="shared" si="2"/>
        <v>0</v>
      </c>
      <c r="AE19" s="97"/>
      <c r="AF19" s="103"/>
      <c r="AG19" s="41"/>
    </row>
    <row r="20" spans="1:38" s="2" customFormat="1" ht="25.5" customHeight="1" outlineLevel="1" x14ac:dyDescent="0.2">
      <c r="A20" s="161" t="s">
        <v>49</v>
      </c>
      <c r="B20" s="203" t="s">
        <v>79</v>
      </c>
      <c r="C20" s="207">
        <v>175000</v>
      </c>
      <c r="D20" s="205">
        <v>0.03</v>
      </c>
      <c r="E20" s="196">
        <v>0</v>
      </c>
      <c r="F20" s="116">
        <v>0</v>
      </c>
      <c r="G20" s="116">
        <v>0</v>
      </c>
      <c r="H20" s="116">
        <v>0</v>
      </c>
      <c r="I20" s="197">
        <v>0</v>
      </c>
      <c r="J20" s="217">
        <f>ROUND((E20*$C$20),0)</f>
        <v>0</v>
      </c>
      <c r="K20" s="218">
        <f t="shared" si="3"/>
        <v>0</v>
      </c>
      <c r="L20" s="218">
        <f t="shared" si="4"/>
        <v>0</v>
      </c>
      <c r="M20" s="218">
        <f t="shared" si="5"/>
        <v>0</v>
      </c>
      <c r="N20" s="219">
        <f t="shared" si="6"/>
        <v>0</v>
      </c>
      <c r="O20" s="200">
        <v>0</v>
      </c>
      <c r="P20" s="117">
        <v>0</v>
      </c>
      <c r="Q20" s="117">
        <v>0</v>
      </c>
      <c r="R20" s="117">
        <v>0</v>
      </c>
      <c r="S20" s="201">
        <v>0</v>
      </c>
      <c r="T20" s="198">
        <f t="shared" si="7"/>
        <v>0</v>
      </c>
      <c r="U20" s="3">
        <f t="shared" si="0"/>
        <v>0</v>
      </c>
      <c r="V20" s="3">
        <f t="shared" si="0"/>
        <v>0</v>
      </c>
      <c r="W20" s="3">
        <f t="shared" si="0"/>
        <v>0</v>
      </c>
      <c r="X20" s="175">
        <f t="shared" si="0"/>
        <v>0</v>
      </c>
      <c r="Y20" s="179">
        <f t="shared" si="8"/>
        <v>0</v>
      </c>
      <c r="Z20" s="180">
        <f t="shared" si="9"/>
        <v>0</v>
      </c>
      <c r="AA20" s="180">
        <f t="shared" si="10"/>
        <v>0</v>
      </c>
      <c r="AB20" s="180">
        <f t="shared" si="11"/>
        <v>0</v>
      </c>
      <c r="AC20" s="181">
        <f t="shared" si="12"/>
        <v>0</v>
      </c>
      <c r="AD20" s="209">
        <f t="shared" si="2"/>
        <v>0</v>
      </c>
      <c r="AE20" s="97"/>
      <c r="AF20" s="103"/>
      <c r="AG20" s="41"/>
    </row>
    <row r="21" spans="1:38" s="2" customFormat="1" ht="26.25" customHeight="1" outlineLevel="1" x14ac:dyDescent="0.2">
      <c r="A21" s="161" t="s">
        <v>49</v>
      </c>
      <c r="B21" s="203" t="s">
        <v>80</v>
      </c>
      <c r="C21" s="207">
        <v>175000</v>
      </c>
      <c r="D21" s="205">
        <v>0.03</v>
      </c>
      <c r="E21" s="196">
        <v>0</v>
      </c>
      <c r="F21" s="116">
        <v>0</v>
      </c>
      <c r="G21" s="116">
        <v>0</v>
      </c>
      <c r="H21" s="116">
        <v>0</v>
      </c>
      <c r="I21" s="197">
        <v>0</v>
      </c>
      <c r="J21" s="217">
        <f>ROUND((E21*$C$21),0)</f>
        <v>0</v>
      </c>
      <c r="K21" s="218">
        <f t="shared" si="3"/>
        <v>0</v>
      </c>
      <c r="L21" s="218">
        <f t="shared" si="4"/>
        <v>0</v>
      </c>
      <c r="M21" s="218">
        <f t="shared" si="5"/>
        <v>0</v>
      </c>
      <c r="N21" s="219">
        <f t="shared" si="6"/>
        <v>0</v>
      </c>
      <c r="O21" s="200">
        <v>0</v>
      </c>
      <c r="P21" s="117">
        <v>0</v>
      </c>
      <c r="Q21" s="117">
        <v>0</v>
      </c>
      <c r="R21" s="117">
        <v>0</v>
      </c>
      <c r="S21" s="201">
        <v>0</v>
      </c>
      <c r="T21" s="198">
        <f t="shared" si="7"/>
        <v>0</v>
      </c>
      <c r="U21" s="3">
        <f t="shared" si="0"/>
        <v>0</v>
      </c>
      <c r="V21" s="3">
        <f t="shared" si="0"/>
        <v>0</v>
      </c>
      <c r="W21" s="3">
        <f t="shared" si="0"/>
        <v>0</v>
      </c>
      <c r="X21" s="175">
        <f t="shared" si="0"/>
        <v>0</v>
      </c>
      <c r="Y21" s="179">
        <f t="shared" si="8"/>
        <v>0</v>
      </c>
      <c r="Z21" s="180">
        <f t="shared" si="9"/>
        <v>0</v>
      </c>
      <c r="AA21" s="180">
        <f t="shared" si="10"/>
        <v>0</v>
      </c>
      <c r="AB21" s="180">
        <f t="shared" si="11"/>
        <v>0</v>
      </c>
      <c r="AC21" s="181">
        <f t="shared" si="12"/>
        <v>0</v>
      </c>
      <c r="AD21" s="209">
        <f t="shared" si="2"/>
        <v>0</v>
      </c>
      <c r="AE21" s="97"/>
      <c r="AF21" s="103"/>
      <c r="AG21" s="41"/>
    </row>
    <row r="22" spans="1:38" s="2" customFormat="1" ht="26.25" customHeight="1" outlineLevel="1" thickBot="1" x14ac:dyDescent="0.25">
      <c r="A22" s="162" t="s">
        <v>49</v>
      </c>
      <c r="B22" s="204" t="s">
        <v>81</v>
      </c>
      <c r="C22" s="207">
        <v>175000</v>
      </c>
      <c r="D22" s="206">
        <v>0.03</v>
      </c>
      <c r="E22" s="196">
        <v>0</v>
      </c>
      <c r="F22" s="116">
        <v>0</v>
      </c>
      <c r="G22" s="116">
        <v>0</v>
      </c>
      <c r="H22" s="116">
        <v>0</v>
      </c>
      <c r="I22" s="197">
        <v>0</v>
      </c>
      <c r="J22" s="220">
        <f>ROUND((E22*$C$22),0)</f>
        <v>0</v>
      </c>
      <c r="K22" s="218">
        <f t="shared" si="3"/>
        <v>0</v>
      </c>
      <c r="L22" s="218">
        <f t="shared" si="4"/>
        <v>0</v>
      </c>
      <c r="M22" s="218">
        <f t="shared" si="5"/>
        <v>0</v>
      </c>
      <c r="N22" s="219">
        <f t="shared" si="6"/>
        <v>0</v>
      </c>
      <c r="O22" s="200">
        <v>0</v>
      </c>
      <c r="P22" s="117">
        <v>0</v>
      </c>
      <c r="Q22" s="117">
        <v>0</v>
      </c>
      <c r="R22" s="117">
        <v>0</v>
      </c>
      <c r="S22" s="201">
        <v>0</v>
      </c>
      <c r="T22" s="199">
        <f t="shared" si="7"/>
        <v>0</v>
      </c>
      <c r="U22" s="163">
        <f t="shared" si="0"/>
        <v>0</v>
      </c>
      <c r="V22" s="163">
        <f t="shared" si="0"/>
        <v>0</v>
      </c>
      <c r="W22" s="163">
        <f t="shared" si="0"/>
        <v>0</v>
      </c>
      <c r="X22" s="176">
        <f t="shared" si="0"/>
        <v>0</v>
      </c>
      <c r="Y22" s="182">
        <f t="shared" si="8"/>
        <v>0</v>
      </c>
      <c r="Z22" s="183">
        <f t="shared" si="9"/>
        <v>0</v>
      </c>
      <c r="AA22" s="183">
        <f t="shared" si="10"/>
        <v>0</v>
      </c>
      <c r="AB22" s="183">
        <f t="shared" si="11"/>
        <v>0</v>
      </c>
      <c r="AC22" s="184">
        <f t="shared" si="12"/>
        <v>0</v>
      </c>
      <c r="AD22" s="210">
        <f t="shared" si="2"/>
        <v>0</v>
      </c>
      <c r="AE22" s="97"/>
      <c r="AF22" s="103"/>
      <c r="AG22" s="41"/>
    </row>
    <row r="23" spans="1:38" s="156" customFormat="1" ht="13.5" thickBot="1" x14ac:dyDescent="0.25">
      <c r="A23" s="164"/>
      <c r="B23" s="165"/>
      <c r="C23" s="165"/>
      <c r="D23" s="166"/>
      <c r="E23" s="226">
        <f t="shared" ref="E23:I23" si="13">SUM(E9:E22)</f>
        <v>0</v>
      </c>
      <c r="F23" s="226">
        <f t="shared" si="13"/>
        <v>0</v>
      </c>
      <c r="G23" s="226">
        <f t="shared" si="13"/>
        <v>0</v>
      </c>
      <c r="H23" s="226">
        <f t="shared" si="13"/>
        <v>0</v>
      </c>
      <c r="I23" s="226">
        <f t="shared" si="13"/>
        <v>0</v>
      </c>
      <c r="J23" s="227">
        <f t="shared" ref="J23:N23" si="14">SUM(J9:J22)</f>
        <v>0</v>
      </c>
      <c r="K23" s="227">
        <f t="shared" si="14"/>
        <v>0</v>
      </c>
      <c r="L23" s="227">
        <f t="shared" si="14"/>
        <v>0</v>
      </c>
      <c r="M23" s="227">
        <f t="shared" si="14"/>
        <v>0</v>
      </c>
      <c r="N23" s="227">
        <f t="shared" si="14"/>
        <v>0</v>
      </c>
      <c r="O23" s="165"/>
      <c r="P23" s="165"/>
      <c r="Q23" s="165"/>
      <c r="R23" s="165"/>
      <c r="S23" s="166"/>
      <c r="T23" s="167"/>
      <c r="U23" s="168"/>
      <c r="V23" s="168"/>
      <c r="W23" s="168"/>
      <c r="X23" s="168"/>
      <c r="Y23" s="178">
        <f>SUM(Y9:Y22)</f>
        <v>0</v>
      </c>
      <c r="Z23" s="169">
        <f>SUM(Z9:Z22)</f>
        <v>0</v>
      </c>
      <c r="AA23" s="170">
        <f>SUM(AA9:AA22)</f>
        <v>0</v>
      </c>
      <c r="AB23" s="171">
        <f>SUM(AB9:AB22)</f>
        <v>0</v>
      </c>
      <c r="AC23" s="172">
        <f>SUM(AC9:AC22)</f>
        <v>0</v>
      </c>
      <c r="AD23" s="208"/>
    </row>
    <row r="24" spans="1:38" s="7" customFormat="1" ht="12.75" customHeight="1" thickBot="1" x14ac:dyDescent="0.25">
      <c r="R24" s="36"/>
      <c r="S24" s="37"/>
      <c r="T24" s="37"/>
      <c r="U24" s="37"/>
      <c r="V24" s="37"/>
      <c r="W24" s="37"/>
      <c r="X24" s="37"/>
      <c r="Y24" s="37"/>
      <c r="Z24" s="37"/>
      <c r="AA24" s="114"/>
      <c r="AB24" s="94"/>
      <c r="AC24" s="101"/>
      <c r="AD24" s="40"/>
    </row>
    <row r="25" spans="1:38" s="7" customFormat="1" ht="37.5" customHeight="1" thickBot="1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K25" s="340" t="s">
        <v>149</v>
      </c>
      <c r="L25" s="341"/>
      <c r="M25" s="341"/>
      <c r="N25" s="341"/>
      <c r="O25" s="341"/>
      <c r="P25" s="341"/>
      <c r="Q25" s="342"/>
      <c r="R25" s="36"/>
      <c r="S25" s="224" t="s">
        <v>70</v>
      </c>
      <c r="T25" s="231">
        <v>43.96</v>
      </c>
      <c r="U25" s="224" t="s">
        <v>51</v>
      </c>
      <c r="V25" s="232">
        <v>1.2099999999999999E-3</v>
      </c>
      <c r="AA25" s="114"/>
      <c r="AB25" s="94"/>
      <c r="AC25" s="101"/>
      <c r="AD25" s="40"/>
    </row>
    <row r="26" spans="1:38" s="7" customFormat="1" ht="12.75" customHeight="1" x14ac:dyDescent="0.2">
      <c r="A26" s="149"/>
      <c r="B26" s="149"/>
      <c r="C26" s="149"/>
      <c r="D26" s="149"/>
      <c r="E26" s="150"/>
      <c r="F26" s="150"/>
      <c r="G26" s="150"/>
      <c r="H26" s="150"/>
      <c r="I26" s="150"/>
      <c r="K26" s="343"/>
      <c r="L26" s="344"/>
      <c r="M26" s="344"/>
      <c r="N26" s="344"/>
      <c r="O26" s="344"/>
      <c r="P26" s="344"/>
      <c r="Q26" s="345"/>
      <c r="R26" s="50"/>
      <c r="S26" s="225" t="s">
        <v>144</v>
      </c>
      <c r="T26" s="228">
        <f>T25*E23*12</f>
        <v>0</v>
      </c>
      <c r="U26" s="225" t="s">
        <v>144</v>
      </c>
      <c r="V26" s="37">
        <f>J23*V25</f>
        <v>0</v>
      </c>
      <c r="W26" s="37"/>
      <c r="X26" s="37"/>
      <c r="Y26" s="37"/>
      <c r="Z26" s="37"/>
      <c r="AA26" s="114"/>
      <c r="AB26" s="94"/>
      <c r="AC26" s="101"/>
      <c r="AD26" s="40"/>
    </row>
    <row r="27" spans="1:38" ht="12.75" customHeight="1" x14ac:dyDescent="0.2">
      <c r="A27" s="151"/>
      <c r="B27" s="151"/>
      <c r="C27" s="151"/>
      <c r="D27" s="151"/>
      <c r="E27" s="150"/>
      <c r="F27" s="150"/>
      <c r="G27" s="150"/>
      <c r="H27" s="150"/>
      <c r="I27" s="150"/>
      <c r="K27" s="343"/>
      <c r="L27" s="344"/>
      <c r="M27" s="344"/>
      <c r="N27" s="344"/>
      <c r="O27" s="344"/>
      <c r="P27" s="344"/>
      <c r="Q27" s="345"/>
      <c r="R27" s="51"/>
      <c r="S27" s="38" t="s">
        <v>145</v>
      </c>
      <c r="T27" s="229">
        <f>T25*F23*12</f>
        <v>0</v>
      </c>
      <c r="U27" s="38" t="s">
        <v>145</v>
      </c>
      <c r="V27" s="38">
        <f>V25*K23</f>
        <v>0</v>
      </c>
      <c r="W27" s="38"/>
      <c r="X27" s="38"/>
      <c r="Y27" s="38"/>
      <c r="Z27" s="38"/>
    </row>
    <row r="28" spans="1:38" x14ac:dyDescent="0.2">
      <c r="A28" s="151"/>
      <c r="B28" s="151"/>
      <c r="C28" s="151"/>
      <c r="D28" s="151"/>
      <c r="E28" s="150"/>
      <c r="F28" s="150"/>
      <c r="G28" s="150"/>
      <c r="H28" s="150"/>
      <c r="I28" s="150"/>
      <c r="K28" s="343"/>
      <c r="L28" s="344"/>
      <c r="M28" s="344"/>
      <c r="N28" s="344"/>
      <c r="O28" s="344"/>
      <c r="P28" s="344"/>
      <c r="Q28" s="345"/>
      <c r="R28" s="35"/>
      <c r="S28" s="225" t="s">
        <v>146</v>
      </c>
      <c r="T28" s="229">
        <f>T25*G23*12</f>
        <v>0</v>
      </c>
      <c r="U28" s="225" t="s">
        <v>146</v>
      </c>
      <c r="V28" s="38">
        <f>V25*L23</f>
        <v>0</v>
      </c>
      <c r="W28" s="38"/>
      <c r="X28" s="38"/>
      <c r="Y28" s="38"/>
      <c r="Z28" s="38"/>
      <c r="AA28" s="111"/>
    </row>
    <row r="29" spans="1:38" x14ac:dyDescent="0.2">
      <c r="A29" s="151"/>
      <c r="B29" s="151"/>
      <c r="C29" s="151"/>
      <c r="D29" s="151"/>
      <c r="E29" s="150"/>
      <c r="F29" s="150"/>
      <c r="G29" s="150"/>
      <c r="H29" s="150"/>
      <c r="I29" s="150"/>
      <c r="K29" s="343"/>
      <c r="L29" s="344"/>
      <c r="M29" s="344"/>
      <c r="N29" s="344"/>
      <c r="O29" s="344"/>
      <c r="P29" s="344"/>
      <c r="Q29" s="345"/>
      <c r="S29" s="38" t="s">
        <v>147</v>
      </c>
      <c r="T29" s="230">
        <f>T25*H23*12</f>
        <v>0</v>
      </c>
      <c r="U29" s="38" t="s">
        <v>147</v>
      </c>
      <c r="V29" s="19">
        <f>V25*M23</f>
        <v>0</v>
      </c>
      <c r="W29" s="19"/>
      <c r="X29" s="19"/>
      <c r="Y29" s="19"/>
    </row>
    <row r="30" spans="1:38" ht="13.5" thickBot="1" x14ac:dyDescent="0.25">
      <c r="A30" s="151"/>
      <c r="B30" s="151"/>
      <c r="C30" s="151"/>
      <c r="D30" s="151"/>
      <c r="E30" s="150"/>
      <c r="F30" s="150"/>
      <c r="G30" s="150"/>
      <c r="H30" s="150"/>
      <c r="I30" s="150"/>
      <c r="K30" s="346"/>
      <c r="L30" s="347"/>
      <c r="M30" s="347"/>
      <c r="N30" s="347"/>
      <c r="O30" s="347"/>
      <c r="P30" s="347"/>
      <c r="Q30" s="348"/>
      <c r="S30" s="225" t="s">
        <v>148</v>
      </c>
      <c r="T30" s="230">
        <f>T25*I23*12</f>
        <v>0</v>
      </c>
      <c r="U30" s="225" t="s">
        <v>148</v>
      </c>
      <c r="V30" s="19">
        <f>V25*N23</f>
        <v>0</v>
      </c>
      <c r="AB30" s="114"/>
    </row>
    <row r="31" spans="1:38" x14ac:dyDescent="0.2">
      <c r="A31" s="151"/>
      <c r="B31" s="151"/>
      <c r="C31" s="151"/>
      <c r="D31" s="151"/>
      <c r="E31" s="150"/>
      <c r="F31" s="150"/>
      <c r="G31" s="150"/>
      <c r="H31" s="150"/>
      <c r="I31" s="150"/>
      <c r="K31" s="42"/>
      <c r="L31" s="2"/>
      <c r="M31" s="2"/>
      <c r="N31" s="2"/>
      <c r="O31" s="2"/>
      <c r="P31" s="2"/>
      <c r="Q31" s="234"/>
      <c r="AB31" s="114"/>
    </row>
    <row r="32" spans="1:38" s="101" customFormat="1" x14ac:dyDescent="0.2">
      <c r="A32" s="94"/>
      <c r="B32" s="94"/>
      <c r="C32" s="94"/>
      <c r="D32" s="94"/>
      <c r="E32" s="94"/>
      <c r="F32" s="94"/>
      <c r="G32" s="94"/>
      <c r="H32" s="94"/>
      <c r="I32" s="94"/>
      <c r="J32" s="1"/>
      <c r="K32" s="236"/>
      <c r="L32" s="2"/>
      <c r="M32" s="2"/>
      <c r="N32" s="2"/>
      <c r="O32" s="2"/>
      <c r="P32" s="2"/>
      <c r="Q32" s="235"/>
      <c r="R32" s="1"/>
      <c r="S32" s="1"/>
      <c r="T32" s="1"/>
      <c r="U32" s="1"/>
      <c r="V32" s="1"/>
      <c r="W32" s="1"/>
      <c r="X32" s="1"/>
      <c r="Y32" s="1"/>
      <c r="Z32" s="1"/>
      <c r="AA32" s="94"/>
      <c r="AB32" s="114"/>
      <c r="AD32" s="40"/>
      <c r="AE32" s="1"/>
      <c r="AF32" s="1"/>
      <c r="AG32" s="1"/>
      <c r="AH32" s="1"/>
      <c r="AI32" s="1"/>
      <c r="AJ32" s="1"/>
      <c r="AK32" s="1"/>
      <c r="AL32" s="1"/>
    </row>
    <row r="33" spans="1:38" s="101" customFormat="1" x14ac:dyDescent="0.2">
      <c r="A33" s="94"/>
      <c r="B33" s="94"/>
      <c r="C33" s="94"/>
      <c r="D33" s="94"/>
      <c r="E33" s="152"/>
      <c r="F33" s="152"/>
      <c r="G33" s="152"/>
      <c r="H33" s="152"/>
      <c r="I33" s="152"/>
      <c r="J33" s="1"/>
      <c r="K33" s="237"/>
      <c r="L33" s="2"/>
      <c r="M33" s="2"/>
      <c r="N33" s="2"/>
      <c r="O33" s="2"/>
      <c r="P33" s="2"/>
      <c r="Q33" s="233"/>
      <c r="R33" s="1"/>
      <c r="S33" s="1"/>
      <c r="T33" s="1"/>
      <c r="U33" s="1"/>
      <c r="V33" s="1"/>
      <c r="W33" s="1"/>
      <c r="X33" s="1"/>
      <c r="Y33" s="1"/>
      <c r="Z33" s="1"/>
      <c r="AA33" s="94"/>
      <c r="AB33" s="94"/>
      <c r="AD33" s="40"/>
      <c r="AE33" s="1"/>
      <c r="AF33" s="1"/>
      <c r="AG33" s="1"/>
      <c r="AH33" s="1"/>
      <c r="AI33" s="1"/>
      <c r="AJ33" s="1"/>
      <c r="AK33" s="1"/>
      <c r="AL33" s="1"/>
    </row>
    <row r="34" spans="1:38" s="101" customFormat="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1"/>
      <c r="K34" s="237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94"/>
      <c r="AB34" s="94"/>
      <c r="AD34" s="40"/>
      <c r="AE34" s="1"/>
      <c r="AF34" s="1"/>
      <c r="AG34" s="1"/>
      <c r="AH34" s="1"/>
      <c r="AI34" s="1"/>
      <c r="AJ34" s="1"/>
      <c r="AK34" s="1"/>
      <c r="AL34" s="1"/>
    </row>
    <row r="35" spans="1:38" s="101" customFormat="1" ht="36" customHeight="1" x14ac:dyDescent="0.2">
      <c r="A35" s="147"/>
      <c r="B35" s="148"/>
      <c r="C35" s="148"/>
      <c r="D35" s="148"/>
      <c r="E35" s="148"/>
      <c r="F35" s="148"/>
      <c r="G35" s="148"/>
      <c r="H35" s="148"/>
      <c r="I35" s="148"/>
      <c r="J35" s="1"/>
      <c r="K35" s="236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94"/>
      <c r="AB35" s="94"/>
      <c r="AD35" s="40"/>
      <c r="AE35" s="1"/>
      <c r="AF35" s="1"/>
      <c r="AG35" s="1"/>
      <c r="AH35" s="1"/>
      <c r="AI35" s="1"/>
      <c r="AJ35" s="1"/>
      <c r="AK35" s="1"/>
      <c r="AL35" s="1"/>
    </row>
    <row r="36" spans="1:38" s="101" customFormat="1" x14ac:dyDescent="0.2">
      <c r="A36" s="149"/>
      <c r="B36" s="149"/>
      <c r="C36" s="149"/>
      <c r="D36" s="149"/>
      <c r="E36" s="150"/>
      <c r="F36" s="150"/>
      <c r="G36" s="150"/>
      <c r="H36" s="150"/>
      <c r="I36" s="150"/>
      <c r="J36" s="1"/>
      <c r="K36" s="236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94"/>
      <c r="AB36" s="94"/>
      <c r="AD36" s="40"/>
      <c r="AE36" s="1"/>
      <c r="AF36" s="1"/>
      <c r="AG36" s="1"/>
      <c r="AH36" s="1"/>
      <c r="AI36" s="1"/>
      <c r="AJ36" s="1"/>
      <c r="AK36" s="1"/>
      <c r="AL36" s="1"/>
    </row>
    <row r="37" spans="1:38" s="101" customFormat="1" x14ac:dyDescent="0.2">
      <c r="A37" s="151"/>
      <c r="B37" s="151"/>
      <c r="C37" s="151"/>
      <c r="D37" s="151"/>
      <c r="E37" s="150"/>
      <c r="F37" s="150"/>
      <c r="G37" s="150"/>
      <c r="H37" s="150"/>
      <c r="I37" s="150"/>
      <c r="J37" s="1"/>
      <c r="K37" s="236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94"/>
      <c r="AB37" s="94"/>
      <c r="AD37" s="40"/>
      <c r="AE37" s="1"/>
      <c r="AF37" s="1"/>
      <c r="AG37" s="1"/>
      <c r="AH37" s="1"/>
      <c r="AI37" s="1"/>
      <c r="AJ37" s="1"/>
      <c r="AK37" s="1"/>
      <c r="AL37" s="1"/>
    </row>
    <row r="38" spans="1:38" s="101" customFormat="1" x14ac:dyDescent="0.2">
      <c r="A38" s="151"/>
      <c r="B38" s="151"/>
      <c r="C38" s="151"/>
      <c r="D38" s="151"/>
      <c r="E38" s="150"/>
      <c r="F38" s="150"/>
      <c r="G38" s="150"/>
      <c r="H38" s="150"/>
      <c r="I38" s="150"/>
      <c r="J38" s="1"/>
      <c r="K38" s="236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94"/>
      <c r="AB38" s="94"/>
      <c r="AD38" s="40"/>
      <c r="AE38" s="1"/>
      <c r="AF38" s="1"/>
      <c r="AG38" s="1"/>
      <c r="AH38" s="1"/>
      <c r="AI38" s="1"/>
      <c r="AJ38" s="1"/>
      <c r="AK38" s="1"/>
      <c r="AL38" s="1"/>
    </row>
    <row r="39" spans="1:38" s="101" customFormat="1" x14ac:dyDescent="0.2">
      <c r="A39" s="151"/>
      <c r="B39" s="151"/>
      <c r="C39" s="151"/>
      <c r="D39" s="151"/>
      <c r="E39" s="150"/>
      <c r="F39" s="150"/>
      <c r="G39" s="150"/>
      <c r="H39" s="150"/>
      <c r="I39" s="150"/>
      <c r="J39" s="1"/>
      <c r="K39" s="238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94"/>
      <c r="AB39" s="94"/>
      <c r="AD39" s="40"/>
      <c r="AE39" s="1"/>
      <c r="AF39" s="1"/>
      <c r="AG39" s="1"/>
      <c r="AH39" s="1"/>
      <c r="AI39" s="1"/>
      <c r="AJ39" s="1"/>
      <c r="AK39" s="1"/>
      <c r="AL39" s="1"/>
    </row>
    <row r="40" spans="1:38" s="101" customFormat="1" x14ac:dyDescent="0.2">
      <c r="A40" s="151"/>
      <c r="B40" s="151"/>
      <c r="C40" s="151"/>
      <c r="D40" s="151"/>
      <c r="E40" s="150"/>
      <c r="F40" s="150"/>
      <c r="G40" s="150"/>
      <c r="H40" s="150"/>
      <c r="I40" s="150"/>
      <c r="J40" s="1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94"/>
      <c r="AB40" s="94"/>
      <c r="AD40" s="40"/>
      <c r="AE40" s="1"/>
      <c r="AF40" s="1"/>
      <c r="AG40" s="1"/>
      <c r="AH40" s="1"/>
      <c r="AI40" s="1"/>
      <c r="AJ40" s="1"/>
      <c r="AK40" s="1"/>
      <c r="AL40" s="1"/>
    </row>
    <row r="41" spans="1:38" s="101" customFormat="1" x14ac:dyDescent="0.2">
      <c r="A41" s="151"/>
      <c r="B41" s="151"/>
      <c r="C41" s="151"/>
      <c r="D41" s="151"/>
      <c r="E41" s="150"/>
      <c r="F41" s="150"/>
      <c r="G41" s="150"/>
      <c r="H41" s="150"/>
      <c r="I41" s="150"/>
      <c r="J41" s="1"/>
      <c r="K41" s="239"/>
      <c r="L41" s="41"/>
      <c r="M41" s="41"/>
      <c r="N41" s="41"/>
      <c r="O41" s="41"/>
      <c r="P41" s="41"/>
      <c r="Q41" s="2"/>
      <c r="R41" s="1"/>
      <c r="S41" s="1"/>
      <c r="T41" s="1"/>
      <c r="U41" s="1"/>
      <c r="V41" s="1"/>
      <c r="W41" s="1"/>
      <c r="X41" s="1"/>
      <c r="Y41" s="1"/>
      <c r="Z41" s="1"/>
      <c r="AA41" s="94"/>
      <c r="AB41" s="94"/>
      <c r="AD41" s="40"/>
      <c r="AE41" s="1"/>
      <c r="AF41" s="1"/>
      <c r="AG41" s="1"/>
      <c r="AH41" s="1"/>
      <c r="AI41" s="1"/>
      <c r="AJ41" s="1"/>
      <c r="AK41" s="1"/>
      <c r="AL41" s="1"/>
    </row>
    <row r="42" spans="1:38" s="101" customFormat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1"/>
      <c r="K42" s="240"/>
      <c r="L42" s="41"/>
      <c r="M42" s="41"/>
      <c r="N42" s="41"/>
      <c r="O42" s="41"/>
      <c r="P42" s="41"/>
      <c r="Q42" s="2"/>
      <c r="R42" s="1"/>
      <c r="S42" s="1"/>
      <c r="T42" s="1"/>
      <c r="U42" s="1"/>
      <c r="V42" s="1"/>
      <c r="W42" s="1"/>
      <c r="X42" s="1"/>
      <c r="Y42" s="1"/>
      <c r="Z42" s="1"/>
      <c r="AA42" s="94"/>
      <c r="AB42" s="94"/>
      <c r="AD42" s="40"/>
      <c r="AE42" s="1"/>
      <c r="AF42" s="1"/>
      <c r="AG42" s="1"/>
      <c r="AH42" s="1"/>
      <c r="AI42" s="1"/>
      <c r="AJ42" s="1"/>
      <c r="AK42" s="1"/>
      <c r="AL42" s="1"/>
    </row>
    <row r="43" spans="1:38" s="101" customFormat="1" x14ac:dyDescent="0.2">
      <c r="A43" s="94"/>
      <c r="B43" s="94"/>
      <c r="C43" s="94"/>
      <c r="D43" s="94"/>
      <c r="E43" s="152"/>
      <c r="F43" s="152"/>
      <c r="G43" s="152"/>
      <c r="H43" s="152"/>
      <c r="I43" s="152"/>
      <c r="J43" s="1"/>
      <c r="K43" s="240"/>
      <c r="L43" s="41"/>
      <c r="M43" s="41"/>
      <c r="N43" s="41"/>
      <c r="O43" s="41"/>
      <c r="P43" s="41"/>
      <c r="Q43" s="2"/>
      <c r="R43" s="1"/>
      <c r="S43" s="1"/>
      <c r="T43" s="1"/>
      <c r="U43" s="1"/>
      <c r="V43" s="1"/>
      <c r="W43" s="1"/>
      <c r="X43" s="1"/>
      <c r="Y43" s="1"/>
      <c r="Z43" s="1"/>
      <c r="AA43" s="94"/>
      <c r="AB43" s="94"/>
      <c r="AD43" s="40"/>
      <c r="AE43" s="1"/>
      <c r="AF43" s="1"/>
      <c r="AG43" s="1"/>
      <c r="AH43" s="1"/>
      <c r="AI43" s="1"/>
      <c r="AJ43" s="1"/>
      <c r="AK43" s="1"/>
      <c r="AL43" s="1"/>
    </row>
    <row r="44" spans="1:38" s="101" customForma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1"/>
      <c r="K44" s="240"/>
      <c r="L44" s="41"/>
      <c r="M44" s="41"/>
      <c r="N44" s="41"/>
      <c r="O44" s="41"/>
      <c r="P44" s="41"/>
      <c r="Q44" s="2"/>
      <c r="R44" s="1"/>
      <c r="S44" s="1"/>
      <c r="T44" s="1"/>
      <c r="U44" s="1"/>
      <c r="V44" s="1"/>
      <c r="W44" s="1"/>
      <c r="X44" s="1"/>
      <c r="Y44" s="1"/>
      <c r="Z44" s="1"/>
      <c r="AA44" s="94"/>
      <c r="AB44" s="94"/>
      <c r="AD44" s="40"/>
      <c r="AE44" s="1"/>
      <c r="AF44" s="1"/>
      <c r="AG44" s="1"/>
      <c r="AH44" s="1"/>
      <c r="AI44" s="1"/>
      <c r="AJ44" s="1"/>
      <c r="AK44" s="1"/>
      <c r="AL44" s="1"/>
    </row>
    <row r="45" spans="1:38" s="101" customFormat="1" x14ac:dyDescent="0.2">
      <c r="A45" s="94"/>
      <c r="B45" s="94"/>
      <c r="C45" s="94"/>
      <c r="D45" s="94"/>
      <c r="E45" s="94"/>
      <c r="F45" s="94"/>
      <c r="G45" s="94"/>
      <c r="H45" s="94"/>
      <c r="I45" s="94"/>
      <c r="J45" s="1"/>
      <c r="K45" s="240"/>
      <c r="L45" s="41"/>
      <c r="M45" s="41"/>
      <c r="N45" s="41"/>
      <c r="O45" s="41"/>
      <c r="P45" s="41"/>
      <c r="Q45" s="2"/>
      <c r="R45" s="1"/>
      <c r="S45" s="1"/>
      <c r="T45" s="1"/>
      <c r="U45" s="1"/>
      <c r="V45" s="1"/>
      <c r="W45" s="1"/>
      <c r="X45" s="1"/>
      <c r="Y45" s="1"/>
      <c r="Z45" s="1"/>
      <c r="AA45" s="94"/>
      <c r="AB45" s="94"/>
      <c r="AD45" s="40"/>
      <c r="AE45" s="1"/>
      <c r="AF45" s="1"/>
      <c r="AG45" s="1"/>
      <c r="AH45" s="1"/>
      <c r="AI45" s="1"/>
      <c r="AJ45" s="1"/>
      <c r="AK45" s="1"/>
      <c r="AL45" s="1"/>
    </row>
    <row r="46" spans="1:38" s="101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240"/>
      <c r="L46" s="41"/>
      <c r="M46" s="41"/>
      <c r="N46" s="41"/>
      <c r="O46" s="41"/>
      <c r="P46" s="41"/>
      <c r="Q46" s="2"/>
      <c r="R46" s="1"/>
      <c r="S46" s="1"/>
      <c r="T46" s="1"/>
      <c r="U46" s="1"/>
      <c r="V46" s="1"/>
      <c r="W46" s="1"/>
      <c r="X46" s="1"/>
      <c r="Y46" s="1"/>
      <c r="Z46" s="1"/>
      <c r="AA46" s="94"/>
      <c r="AB46" s="94"/>
      <c r="AD46" s="40"/>
      <c r="AE46" s="1"/>
      <c r="AF46" s="1"/>
      <c r="AG46" s="1"/>
      <c r="AH46" s="1"/>
      <c r="AI46" s="1"/>
      <c r="AJ46" s="1"/>
      <c r="AK46" s="1"/>
      <c r="AL46" s="1"/>
    </row>
    <row r="47" spans="1:38" s="101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94"/>
      <c r="AB47" s="94"/>
      <c r="AD47" s="40"/>
      <c r="AE47" s="1"/>
      <c r="AF47" s="1"/>
      <c r="AG47" s="1"/>
      <c r="AH47" s="1"/>
      <c r="AI47" s="1"/>
      <c r="AJ47" s="1"/>
      <c r="AK47" s="1"/>
      <c r="AL47" s="1"/>
    </row>
  </sheetData>
  <dataConsolidate/>
  <mergeCells count="19">
    <mergeCell ref="J3:K3"/>
    <mergeCell ref="L3:Q3"/>
    <mergeCell ref="J4:K4"/>
    <mergeCell ref="L4:Q4"/>
    <mergeCell ref="B7:B8"/>
    <mergeCell ref="C7:C8"/>
    <mergeCell ref="A1:B1"/>
    <mergeCell ref="E1:J1"/>
    <mergeCell ref="K1:S1"/>
    <mergeCell ref="X1:Y1"/>
    <mergeCell ref="A2:B2"/>
    <mergeCell ref="K2:S2"/>
    <mergeCell ref="E2:H2"/>
    <mergeCell ref="D7:D8"/>
    <mergeCell ref="AD6:AD7"/>
    <mergeCell ref="K25:Q30"/>
    <mergeCell ref="A7:A8"/>
    <mergeCell ref="E5:K5"/>
    <mergeCell ref="A6:AC6"/>
  </mergeCells>
  <dataValidations count="2">
    <dataValidation type="date" allowBlank="1" showInputMessage="1" showErrorMessage="1" sqref="X2:Y2">
      <formula1>43831</formula1>
      <formula2>47848</formula2>
    </dataValidation>
    <dataValidation type="list" allowBlank="1" showInputMessage="1" showErrorMessage="1" promptTitle="Fringe rate" prompt="Choose the appropriate rate:_x000a_federal=24.8%_x000a_nonfederal=26.9%_x000a_part-time=8.0%" sqref="L47:P65426">
      <formula1>#REF!</formula1>
    </dataValidation>
  </dataValidations>
  <pageMargins left="0.35" right="0.3" top="0.34031250000000002" bottom="0.7" header="0.5" footer="0.5"/>
  <pageSetup scale="39" orientation="portrait" r:id="rId1"/>
  <headerFooter alignWithMargins="0">
    <oddFooter>&amp;L&amp;Z&amp;F&amp;R&amp;D&amp;T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8" sqref="B18:E18"/>
    </sheetView>
  </sheetViews>
  <sheetFormatPr defaultColWidth="8.85546875" defaultRowHeight="12.75" x14ac:dyDescent="0.2"/>
  <cols>
    <col min="1" max="2" width="21.42578125" customWidth="1"/>
    <col min="3" max="3" width="11.28515625" style="13" bestFit="1" customWidth="1"/>
    <col min="4" max="4" width="11.28515625" style="14" bestFit="1" customWidth="1"/>
    <col min="5" max="5" width="11.28515625" style="15" bestFit="1" customWidth="1"/>
    <col min="6" max="6" width="14.28515625" customWidth="1"/>
    <col min="7" max="7" width="9.42578125" style="16" customWidth="1"/>
    <col min="8" max="8" width="9.28515625" style="16" bestFit="1" customWidth="1"/>
    <col min="9" max="9" width="9.28515625" style="15" bestFit="1" customWidth="1"/>
    <col min="10" max="10" width="14.28515625" customWidth="1"/>
    <col min="11" max="11" width="9.42578125" style="16" customWidth="1"/>
    <col min="12" max="12" width="10.140625" style="16" bestFit="1" customWidth="1"/>
    <col min="13" max="13" width="10.140625" style="15" bestFit="1" customWidth="1"/>
    <col min="14" max="14" width="15.28515625" customWidth="1"/>
    <col min="15" max="15" width="10.42578125" style="16" customWidth="1"/>
    <col min="16" max="16" width="11.140625" style="16" bestFit="1" customWidth="1"/>
    <col min="17" max="17" width="11.140625" style="15" bestFit="1" customWidth="1"/>
    <col min="18" max="18" width="15.28515625" customWidth="1"/>
    <col min="19" max="19" width="11.140625" style="16" bestFit="1" customWidth="1"/>
    <col min="20" max="20" width="12.7109375" style="16" bestFit="1" customWidth="1"/>
    <col min="21" max="21" width="13.85546875" style="15" bestFit="1" customWidth="1"/>
  </cols>
  <sheetData>
    <row r="1" spans="1:155" s="80" customFormat="1" ht="21.75" customHeight="1" x14ac:dyDescent="0.2">
      <c r="A1" s="79"/>
      <c r="B1" s="366" t="s">
        <v>34</v>
      </c>
      <c r="C1" s="364"/>
      <c r="D1" s="364"/>
      <c r="E1" s="365"/>
      <c r="F1" s="363" t="s">
        <v>37</v>
      </c>
      <c r="G1" s="364"/>
      <c r="H1" s="364"/>
      <c r="I1" s="365"/>
      <c r="J1" s="363" t="s">
        <v>38</v>
      </c>
      <c r="K1" s="364"/>
      <c r="L1" s="364"/>
      <c r="M1" s="365"/>
      <c r="N1" s="363" t="s">
        <v>39</v>
      </c>
      <c r="O1" s="364"/>
      <c r="P1" s="364"/>
      <c r="Q1" s="365"/>
      <c r="R1" s="363" t="s">
        <v>40</v>
      </c>
      <c r="S1" s="364"/>
      <c r="T1" s="364"/>
      <c r="U1" s="365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</row>
    <row r="2" spans="1:155" s="82" customFormat="1" ht="48" customHeight="1" x14ac:dyDescent="0.2">
      <c r="A2" s="81" t="s">
        <v>33</v>
      </c>
      <c r="B2" s="82" t="s">
        <v>42</v>
      </c>
      <c r="C2" s="83" t="s">
        <v>35</v>
      </c>
      <c r="D2" s="83" t="s">
        <v>19</v>
      </c>
      <c r="E2" s="84" t="s">
        <v>36</v>
      </c>
      <c r="F2" s="85" t="s">
        <v>83</v>
      </c>
      <c r="G2" s="83" t="s">
        <v>84</v>
      </c>
      <c r="H2" s="83" t="s">
        <v>85</v>
      </c>
      <c r="I2" s="84" t="s">
        <v>86</v>
      </c>
      <c r="J2" s="85" t="s">
        <v>87</v>
      </c>
      <c r="K2" s="83" t="s">
        <v>88</v>
      </c>
      <c r="L2" s="83" t="s">
        <v>89</v>
      </c>
      <c r="M2" s="84" t="s">
        <v>90</v>
      </c>
      <c r="N2" s="85" t="s">
        <v>91</v>
      </c>
      <c r="O2" s="83" t="s">
        <v>92</v>
      </c>
      <c r="P2" s="83" t="s">
        <v>93</v>
      </c>
      <c r="Q2" s="84" t="s">
        <v>94</v>
      </c>
      <c r="R2" s="85" t="s">
        <v>95</v>
      </c>
      <c r="S2" s="83" t="s">
        <v>96</v>
      </c>
      <c r="T2" s="83" t="s">
        <v>97</v>
      </c>
      <c r="U2" s="83" t="s">
        <v>98</v>
      </c>
    </row>
    <row r="3" spans="1:155" s="17" customFormat="1" ht="21.75" customHeight="1" x14ac:dyDescent="0.2">
      <c r="A3" s="17" t="str">
        <f>'Budget Summary'!A8</f>
        <v>Test Test</v>
      </c>
      <c r="B3" s="23">
        <f>'Budget Summary'!F8</f>
        <v>0</v>
      </c>
      <c r="C3" s="34">
        <f>'Budget Summary'!G8</f>
        <v>0</v>
      </c>
      <c r="D3" s="34">
        <f>'Budget Summary'!I8</f>
        <v>0</v>
      </c>
      <c r="E3" s="34">
        <f t="shared" ref="E3:E5" si="0">C3+D3</f>
        <v>0</v>
      </c>
      <c r="F3" s="25">
        <f>B3*(1+'Budget Summary'!J8)</f>
        <v>0</v>
      </c>
      <c r="G3" s="25">
        <f>ROUNDUP(C3*(1+'Budget Summary'!J8),0)</f>
        <v>0</v>
      </c>
      <c r="H3" s="25">
        <f>ROUNDUP(G3*'Budget Summary'!H8,0)</f>
        <v>0</v>
      </c>
      <c r="I3" s="25">
        <f t="shared" ref="I3:I5" si="1">G3+H3</f>
        <v>0</v>
      </c>
      <c r="J3" s="25">
        <f>F3*(1+'Budget Summary'!J8)</f>
        <v>0</v>
      </c>
      <c r="K3" s="23">
        <f>ROUNDUP(G3*(1+'Budget Summary'!J8),0)</f>
        <v>0</v>
      </c>
      <c r="L3" s="23">
        <f>ROUNDUP(K3*'Budget Summary'!H8,0)</f>
        <v>0</v>
      </c>
      <c r="M3" s="25">
        <f t="shared" ref="M3:M5" si="2">SUM(K3:L3)</f>
        <v>0</v>
      </c>
      <c r="N3" s="25">
        <f>J3*(1+'Budget Summary'!J8)</f>
        <v>0</v>
      </c>
      <c r="O3" s="23">
        <f>ROUNDUP(K3*(1+'Budget Summary'!J8),0)</f>
        <v>0</v>
      </c>
      <c r="P3" s="23">
        <f>ROUNDUP(O3*'Budget Summary'!H8,0)</f>
        <v>0</v>
      </c>
      <c r="Q3" s="25">
        <f t="shared" ref="Q3:Q5" si="3">SUM(O3:P3)</f>
        <v>0</v>
      </c>
      <c r="R3" s="25">
        <f>N3*(1+'Budget Summary'!J8)</f>
        <v>0</v>
      </c>
      <c r="S3" s="23">
        <f>ROUNDUP(O3*(1+'Budget Summary'!J8),0)</f>
        <v>0</v>
      </c>
      <c r="T3" s="23">
        <f>ROUNDUP(S3*'Budget Summary'!H8,0)</f>
        <v>0</v>
      </c>
      <c r="U3" s="23">
        <f t="shared" ref="U3:U5" si="4">SUM(S3:T3)</f>
        <v>0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</row>
    <row r="4" spans="1:155" s="78" customFormat="1" ht="21.75" customHeight="1" x14ac:dyDescent="0.2">
      <c r="A4" s="75" t="str">
        <f>'Budget Summary'!A9</f>
        <v>Test Test</v>
      </c>
      <c r="B4" s="76">
        <f>'Budget Summary'!F9</f>
        <v>0</v>
      </c>
      <c r="C4" s="76">
        <f>'Budget Summary'!G9</f>
        <v>0</v>
      </c>
      <c r="D4" s="76">
        <f>'Budget Summary'!I9</f>
        <v>0</v>
      </c>
      <c r="E4" s="77">
        <f t="shared" si="0"/>
        <v>0</v>
      </c>
      <c r="F4" s="77">
        <f>B4*(1+'Budget Summary'!J9)</f>
        <v>0</v>
      </c>
      <c r="G4" s="25">
        <f>ROUNDUP(C4*(1+'Budget Summary'!J9),0)</f>
        <v>0</v>
      </c>
      <c r="H4" s="25">
        <f>ROUNDUP(G4*'Budget Summary'!H9,0)</f>
        <v>0</v>
      </c>
      <c r="I4" s="77">
        <f t="shared" si="1"/>
        <v>0</v>
      </c>
      <c r="J4" s="77">
        <f>F4*(1+'Budget Summary'!J9)</f>
        <v>0</v>
      </c>
      <c r="K4" s="23">
        <f>ROUNDUP(G4*(1+'Budget Summary'!J9),0)</f>
        <v>0</v>
      </c>
      <c r="L4" s="23">
        <f>ROUNDUP(K4*'Budget Summary'!H9,0)</f>
        <v>0</v>
      </c>
      <c r="M4" s="77">
        <f t="shared" si="2"/>
        <v>0</v>
      </c>
      <c r="N4" s="77">
        <f>J4*(1+'Budget Summary'!J9)</f>
        <v>0</v>
      </c>
      <c r="O4" s="23">
        <f>ROUNDUP(K4*(1+'Budget Summary'!J9),0)</f>
        <v>0</v>
      </c>
      <c r="P4" s="23">
        <f>ROUNDUP(O4*'Budget Summary'!H9,0)</f>
        <v>0</v>
      </c>
      <c r="Q4" s="77">
        <f t="shared" si="3"/>
        <v>0</v>
      </c>
      <c r="R4" s="77">
        <f>N4*(1+'Budget Summary'!J9)</f>
        <v>0</v>
      </c>
      <c r="S4" s="23">
        <f>ROUNDUP(O4*(1+'Budget Summary'!J9),0)</f>
        <v>0</v>
      </c>
      <c r="T4" s="23">
        <f>ROUNDUP(S4*'Budget Summary'!H9,0)</f>
        <v>0</v>
      </c>
      <c r="U4" s="76">
        <f t="shared" si="4"/>
        <v>0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</row>
    <row r="5" spans="1:155" s="26" customFormat="1" ht="21.75" customHeight="1" x14ac:dyDescent="0.2">
      <c r="A5" s="26" t="str">
        <f>'Budget Summary'!A10</f>
        <v>Test Test</v>
      </c>
      <c r="B5" s="27">
        <f>'Budget Summary'!F10</f>
        <v>0</v>
      </c>
      <c r="C5" s="27">
        <f>'Budget Summary'!G10</f>
        <v>0</v>
      </c>
      <c r="D5" s="27">
        <f>'Budget Summary'!I10</f>
        <v>0</v>
      </c>
      <c r="E5" s="28">
        <f t="shared" si="0"/>
        <v>0</v>
      </c>
      <c r="F5" s="24">
        <f>B5*(1+'Budget Summary'!J10)</f>
        <v>0</v>
      </c>
      <c r="G5" s="25">
        <f>ROUNDUP(C5*(1+'Budget Summary'!J10),0)</f>
        <v>0</v>
      </c>
      <c r="H5" s="25">
        <f>ROUNDUP(G5*'Budget Summary'!H10,0)</f>
        <v>0</v>
      </c>
      <c r="I5" s="28">
        <f t="shared" si="1"/>
        <v>0</v>
      </c>
      <c r="J5" s="24">
        <f>F5*(1+'Budget Summary'!J10)</f>
        <v>0</v>
      </c>
      <c r="K5" s="23">
        <f>ROUNDUP(G5*(1+'Budget Summary'!J10),0)</f>
        <v>0</v>
      </c>
      <c r="L5" s="23">
        <f>ROUNDUP(K5*'Budget Summary'!H10,0)</f>
        <v>0</v>
      </c>
      <c r="M5" s="28">
        <f t="shared" si="2"/>
        <v>0</v>
      </c>
      <c r="N5" s="24">
        <f>J5*(1+'Budget Summary'!J10)</f>
        <v>0</v>
      </c>
      <c r="O5" s="23">
        <f>ROUNDUP(K5*(1+'Budget Summary'!J10),0)</f>
        <v>0</v>
      </c>
      <c r="P5" s="23">
        <f>ROUNDUP(O5*'Budget Summary'!H10,0)</f>
        <v>0</v>
      </c>
      <c r="Q5" s="28">
        <f t="shared" si="3"/>
        <v>0</v>
      </c>
      <c r="R5" s="24">
        <f>N5*(1+'Budget Summary'!J10)</f>
        <v>0</v>
      </c>
      <c r="S5" s="23">
        <f>ROUNDUP(O5*(1+'Budget Summary'!J10),0)</f>
        <v>0</v>
      </c>
      <c r="T5" s="23">
        <f>ROUNDUP(S5*'Budget Summary'!H10,0)</f>
        <v>0</v>
      </c>
      <c r="U5" s="27">
        <f t="shared" si="4"/>
        <v>0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5" s="22" customFormat="1" ht="21.75" customHeight="1" x14ac:dyDescent="0.2">
      <c r="A6" s="26" t="str">
        <f>'Budget Summary'!A11</f>
        <v>Test Test</v>
      </c>
      <c r="B6" s="27">
        <f>'Budget Summary'!F11</f>
        <v>0</v>
      </c>
      <c r="C6" s="27">
        <f>'Budget Summary'!G11</f>
        <v>0</v>
      </c>
      <c r="D6" s="27">
        <f>'Budget Summary'!I11</f>
        <v>0</v>
      </c>
      <c r="E6" s="28">
        <f t="shared" ref="E6" si="5">C6+D6</f>
        <v>0</v>
      </c>
      <c r="F6" s="24">
        <f>B6*(1+'Budget Summary'!J11)</f>
        <v>0</v>
      </c>
      <c r="G6" s="25">
        <f>ROUNDUP(C6*(1+'Budget Summary'!J11),0)</f>
        <v>0</v>
      </c>
      <c r="H6" s="25">
        <f>ROUNDUP(G6*'Budget Summary'!H11,0)</f>
        <v>0</v>
      </c>
      <c r="I6" s="28">
        <f t="shared" ref="I6:I7" si="6">G6+H6</f>
        <v>0</v>
      </c>
      <c r="J6" s="24">
        <f>F6*(1+'Budget Summary'!J11)</f>
        <v>0</v>
      </c>
      <c r="K6" s="23">
        <f>ROUNDUP(G6*(1+'Budget Summary'!J11),0)</f>
        <v>0</v>
      </c>
      <c r="L6" s="23">
        <f>ROUNDUP(K6*'Budget Summary'!H11,0)</f>
        <v>0</v>
      </c>
      <c r="M6" s="28">
        <f t="shared" ref="M6:M7" si="7">SUM(K6:L6)</f>
        <v>0</v>
      </c>
      <c r="N6" s="24">
        <f>J6*(1+'Budget Summary'!J11)</f>
        <v>0</v>
      </c>
      <c r="O6" s="23">
        <f>ROUNDUP(K6*(1+'Budget Summary'!J11),0)</f>
        <v>0</v>
      </c>
      <c r="P6" s="23">
        <f>ROUNDUP(O6*'Budget Summary'!H11,0)</f>
        <v>0</v>
      </c>
      <c r="Q6" s="28">
        <f t="shared" ref="Q6:Q7" si="8">SUM(O6:P6)</f>
        <v>0</v>
      </c>
      <c r="R6" s="24">
        <f>N6*(1+'Budget Summary'!J11)</f>
        <v>0</v>
      </c>
      <c r="S6" s="23">
        <f>ROUNDUP(O6*(1+'Budget Summary'!J11),0)</f>
        <v>0</v>
      </c>
      <c r="T6" s="23">
        <f>ROUNDUP(S6*'Budget Summary'!H11,0)</f>
        <v>0</v>
      </c>
      <c r="U6" s="27">
        <f t="shared" ref="U6:U7" si="9">SUM(S6:T6)</f>
        <v>0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</row>
    <row r="7" spans="1:155" s="22" customFormat="1" ht="21.75" customHeight="1" x14ac:dyDescent="0.2">
      <c r="A7" s="26" t="str">
        <f>'Budget Summary'!A12</f>
        <v>Test Test</v>
      </c>
      <c r="B7" s="27">
        <f>'Budget Summary'!F12</f>
        <v>0</v>
      </c>
      <c r="C7" s="27">
        <f>'Budget Summary'!G12</f>
        <v>0</v>
      </c>
      <c r="D7" s="27">
        <f>'Budget Summary'!I12</f>
        <v>0</v>
      </c>
      <c r="E7" s="28">
        <f>C7+D7</f>
        <v>0</v>
      </c>
      <c r="F7" s="24">
        <f>B7*(1+'Budget Summary'!J12)</f>
        <v>0</v>
      </c>
      <c r="G7" s="25">
        <f>ROUNDUP(C7*(1+'Budget Summary'!J12),0)</f>
        <v>0</v>
      </c>
      <c r="H7" s="25">
        <f>ROUNDUP(G7*'Budget Summary'!H12,0)</f>
        <v>0</v>
      </c>
      <c r="I7" s="28">
        <f t="shared" si="6"/>
        <v>0</v>
      </c>
      <c r="J7" s="24">
        <f>F7*(1+'Budget Summary'!J12)</f>
        <v>0</v>
      </c>
      <c r="K7" s="23">
        <f>ROUNDUP(G7*(1+'Budget Summary'!J12),0)</f>
        <v>0</v>
      </c>
      <c r="L7" s="23">
        <f>ROUNDUP(K7*'Budget Summary'!H12,0)</f>
        <v>0</v>
      </c>
      <c r="M7" s="28">
        <f t="shared" si="7"/>
        <v>0</v>
      </c>
      <c r="N7" s="24">
        <f>J7*(1+'Budget Summary'!J12)</f>
        <v>0</v>
      </c>
      <c r="O7" s="23">
        <f>ROUNDUP(K7*(1+'Budget Summary'!J12),0)</f>
        <v>0</v>
      </c>
      <c r="P7" s="23">
        <f>ROUNDUP(O7*'Budget Summary'!H12,0)</f>
        <v>0</v>
      </c>
      <c r="Q7" s="28">
        <f t="shared" si="8"/>
        <v>0</v>
      </c>
      <c r="R7" s="24">
        <f>N7*(1+'Budget Summary'!J12)</f>
        <v>0</v>
      </c>
      <c r="S7" s="23">
        <f>ROUNDUP(O7*(1+'Budget Summary'!J12),0)</f>
        <v>0</v>
      </c>
      <c r="T7" s="23">
        <f>ROUNDUP(S7*'Budget Summary'!H12,0)</f>
        <v>0</v>
      </c>
      <c r="U7" s="27">
        <f t="shared" si="9"/>
        <v>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</row>
    <row r="8" spans="1:155" s="22" customFormat="1" ht="21.75" customHeight="1" x14ac:dyDescent="0.2">
      <c r="A8" s="26" t="str">
        <f>'Budget Summary'!A13</f>
        <v>Test Test</v>
      </c>
      <c r="B8" s="27">
        <f>'Budget Summary'!F13</f>
        <v>0</v>
      </c>
      <c r="C8" s="27">
        <f>'Budget Summary'!G13</f>
        <v>0</v>
      </c>
      <c r="D8" s="27">
        <f>'Budget Summary'!I13</f>
        <v>0</v>
      </c>
      <c r="E8" s="28">
        <f t="shared" ref="E8:E15" si="10">C8+D8</f>
        <v>0</v>
      </c>
      <c r="F8" s="24">
        <f>B8*(1+'Budget Summary'!J13)</f>
        <v>0</v>
      </c>
      <c r="G8" s="25">
        <f>ROUNDUP(C8*(1+'Budget Summary'!J13),0)</f>
        <v>0</v>
      </c>
      <c r="H8" s="25">
        <f>ROUNDUP(G8*'Budget Summary'!H13,0)</f>
        <v>0</v>
      </c>
      <c r="I8" s="28">
        <f t="shared" ref="I8:I15" si="11">G8+H8</f>
        <v>0</v>
      </c>
      <c r="J8" s="24">
        <f>F8*(1+'Budget Summary'!J13)</f>
        <v>0</v>
      </c>
      <c r="K8" s="23">
        <f>ROUNDUP(G8*(1+'Budget Summary'!J13),0)</f>
        <v>0</v>
      </c>
      <c r="L8" s="23">
        <f>ROUNDUP(K8*'Budget Summary'!H13,0)</f>
        <v>0</v>
      </c>
      <c r="M8" s="28">
        <f t="shared" ref="M8:M15" si="12">SUM(K8:L8)</f>
        <v>0</v>
      </c>
      <c r="N8" s="24">
        <f>J8*(1+'Budget Summary'!J13)</f>
        <v>0</v>
      </c>
      <c r="O8" s="23">
        <f>ROUNDUP(K8*(1+'Budget Summary'!J13),0)</f>
        <v>0</v>
      </c>
      <c r="P8" s="23">
        <f>ROUNDUP(O8*'Budget Summary'!H13,0)</f>
        <v>0</v>
      </c>
      <c r="Q8" s="28">
        <f t="shared" ref="Q8:Q15" si="13">SUM(O8:P8)</f>
        <v>0</v>
      </c>
      <c r="R8" s="24">
        <f>N8*(1+'Budget Summary'!J13)</f>
        <v>0</v>
      </c>
      <c r="S8" s="23">
        <f>ROUNDUP(O8*(1+'Budget Summary'!J13),0)</f>
        <v>0</v>
      </c>
      <c r="T8" s="23">
        <f>ROUNDUP(S8*'Budget Summary'!H13,0)</f>
        <v>0</v>
      </c>
      <c r="U8" s="27">
        <f t="shared" ref="U8:U15" si="14">SUM(S8:T8)</f>
        <v>0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</row>
    <row r="9" spans="1:155" s="22" customFormat="1" ht="21.75" customHeight="1" x14ac:dyDescent="0.2">
      <c r="A9" s="26" t="str">
        <f>'Budget Summary'!A14</f>
        <v>Test Test</v>
      </c>
      <c r="B9" s="27">
        <f>'Budget Summary'!F14</f>
        <v>0</v>
      </c>
      <c r="C9" s="27">
        <f>'Budget Summary'!G14</f>
        <v>0</v>
      </c>
      <c r="D9" s="27">
        <f>'Budget Summary'!I14</f>
        <v>0</v>
      </c>
      <c r="E9" s="28">
        <f t="shared" si="10"/>
        <v>0</v>
      </c>
      <c r="F9" s="24">
        <f>B9*(1+'Budget Summary'!J14)</f>
        <v>0</v>
      </c>
      <c r="G9" s="25">
        <f>ROUNDUP(C9*(1+'Budget Summary'!J14),0)</f>
        <v>0</v>
      </c>
      <c r="H9" s="25">
        <f>ROUNDUP(G9*'Budget Summary'!H14,0)</f>
        <v>0</v>
      </c>
      <c r="I9" s="28">
        <f t="shared" si="11"/>
        <v>0</v>
      </c>
      <c r="J9" s="24">
        <f>F9*(1+'Budget Summary'!J14)</f>
        <v>0</v>
      </c>
      <c r="K9" s="23">
        <f>ROUNDUP(G9*(1+'Budget Summary'!J14),0)</f>
        <v>0</v>
      </c>
      <c r="L9" s="23">
        <f>ROUNDUP(K9*'Budget Summary'!H14,0)</f>
        <v>0</v>
      </c>
      <c r="M9" s="28">
        <f t="shared" si="12"/>
        <v>0</v>
      </c>
      <c r="N9" s="24">
        <f>J9*(1+'Budget Summary'!J14)</f>
        <v>0</v>
      </c>
      <c r="O9" s="23">
        <f>ROUNDUP(K9*(1+'Budget Summary'!J14),0)</f>
        <v>0</v>
      </c>
      <c r="P9" s="23">
        <f>ROUNDUP(O9*'Budget Summary'!H14,0)</f>
        <v>0</v>
      </c>
      <c r="Q9" s="28">
        <f t="shared" si="13"/>
        <v>0</v>
      </c>
      <c r="R9" s="24">
        <f>N9*(1+'Budget Summary'!J14)</f>
        <v>0</v>
      </c>
      <c r="S9" s="23">
        <f>ROUNDUP(O9*(1+'Budget Summary'!J14),0)</f>
        <v>0</v>
      </c>
      <c r="T9" s="23">
        <f>ROUNDUP(S9*'Budget Summary'!H14,0)</f>
        <v>0</v>
      </c>
      <c r="U9" s="27">
        <f t="shared" si="14"/>
        <v>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</row>
    <row r="10" spans="1:155" s="22" customFormat="1" ht="21.75" customHeight="1" x14ac:dyDescent="0.2">
      <c r="A10" s="26" t="str">
        <f>'Budget Summary'!A15</f>
        <v>Test Test</v>
      </c>
      <c r="B10" s="27">
        <f>'Budget Summary'!F15</f>
        <v>0</v>
      </c>
      <c r="C10" s="27">
        <f>'Budget Summary'!G15</f>
        <v>0</v>
      </c>
      <c r="D10" s="27">
        <f>'Budget Summary'!I15</f>
        <v>0</v>
      </c>
      <c r="E10" s="28">
        <f t="shared" si="10"/>
        <v>0</v>
      </c>
      <c r="F10" s="24">
        <f>B10*(1+'Budget Summary'!J15)</f>
        <v>0</v>
      </c>
      <c r="G10" s="25">
        <f>ROUNDUP(C10*(1+'Budget Summary'!J15),0)</f>
        <v>0</v>
      </c>
      <c r="H10" s="25">
        <f>ROUNDUP(G10*'Budget Summary'!H15,0)</f>
        <v>0</v>
      </c>
      <c r="I10" s="28">
        <f t="shared" si="11"/>
        <v>0</v>
      </c>
      <c r="J10" s="24">
        <f>F10*(1+'Budget Summary'!J15)</f>
        <v>0</v>
      </c>
      <c r="K10" s="23">
        <f>ROUNDUP(G10*(1+'Budget Summary'!J15),0)</f>
        <v>0</v>
      </c>
      <c r="L10" s="23">
        <f>ROUNDUP(K10*'Budget Summary'!H15,0)</f>
        <v>0</v>
      </c>
      <c r="M10" s="28">
        <f t="shared" si="12"/>
        <v>0</v>
      </c>
      <c r="N10" s="24">
        <f>J10*(1+'Budget Summary'!J15)</f>
        <v>0</v>
      </c>
      <c r="O10" s="23">
        <f>ROUNDUP(K10*(1+'Budget Summary'!J15),0)</f>
        <v>0</v>
      </c>
      <c r="P10" s="23">
        <f>ROUNDUP(O10*'Budget Summary'!H15,0)</f>
        <v>0</v>
      </c>
      <c r="Q10" s="28">
        <f t="shared" si="13"/>
        <v>0</v>
      </c>
      <c r="R10" s="24">
        <f>N10*(1+'Budget Summary'!J15)</f>
        <v>0</v>
      </c>
      <c r="S10" s="23">
        <f>ROUNDUP(O10*(1+'Budget Summary'!J15),0)</f>
        <v>0</v>
      </c>
      <c r="T10" s="23">
        <f>ROUNDUP(S10*'Budget Summary'!H15,0)</f>
        <v>0</v>
      </c>
      <c r="U10" s="27">
        <f t="shared" si="14"/>
        <v>0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</row>
    <row r="11" spans="1:155" s="22" customFormat="1" ht="21.75" customHeight="1" x14ac:dyDescent="0.2">
      <c r="A11" s="26" t="str">
        <f>'Budget Summary'!A16</f>
        <v>Test Test</v>
      </c>
      <c r="B11" s="27">
        <f>'Budget Summary'!F16</f>
        <v>0</v>
      </c>
      <c r="C11" s="27">
        <f>'Budget Summary'!G16</f>
        <v>0</v>
      </c>
      <c r="D11" s="27">
        <f>'Budget Summary'!I16</f>
        <v>0</v>
      </c>
      <c r="E11" s="28">
        <f t="shared" si="10"/>
        <v>0</v>
      </c>
      <c r="F11" s="24">
        <f>B11*(1+'Budget Summary'!J16)</f>
        <v>0</v>
      </c>
      <c r="G11" s="25">
        <f>ROUNDUP(C11*(1+'Budget Summary'!J16),0)</f>
        <v>0</v>
      </c>
      <c r="H11" s="25">
        <f>ROUNDUP(G11*'Budget Summary'!H16,0)</f>
        <v>0</v>
      </c>
      <c r="I11" s="28">
        <f t="shared" si="11"/>
        <v>0</v>
      </c>
      <c r="J11" s="24">
        <f>F11*(1+'Budget Summary'!J16)</f>
        <v>0</v>
      </c>
      <c r="K11" s="23">
        <f>ROUNDUP(G11*(1+'Budget Summary'!J16),0)</f>
        <v>0</v>
      </c>
      <c r="L11" s="23">
        <f>ROUNDUP(K11*'Budget Summary'!H16,0)</f>
        <v>0</v>
      </c>
      <c r="M11" s="28">
        <f t="shared" si="12"/>
        <v>0</v>
      </c>
      <c r="N11" s="24">
        <f>J11*(1+'Budget Summary'!J16)</f>
        <v>0</v>
      </c>
      <c r="O11" s="23">
        <f>ROUNDUP(K11*(1+'Budget Summary'!J16),0)</f>
        <v>0</v>
      </c>
      <c r="P11" s="23">
        <f>ROUNDUP(O11*'Budget Summary'!H16,0)</f>
        <v>0</v>
      </c>
      <c r="Q11" s="28">
        <f t="shared" si="13"/>
        <v>0</v>
      </c>
      <c r="R11" s="24">
        <f>N11*(1+'Budget Summary'!J16)</f>
        <v>0</v>
      </c>
      <c r="S11" s="23">
        <f>ROUNDUP(O11*(1+'Budget Summary'!J16),0)</f>
        <v>0</v>
      </c>
      <c r="T11" s="23">
        <f>ROUNDUP(S11*'Budget Summary'!H16,0)</f>
        <v>0</v>
      </c>
      <c r="U11" s="27">
        <f t="shared" si="14"/>
        <v>0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</row>
    <row r="12" spans="1:155" s="22" customFormat="1" ht="21.75" customHeight="1" x14ac:dyDescent="0.2">
      <c r="A12" s="26" t="str">
        <f>'Budget Summary'!A17</f>
        <v>Test Test</v>
      </c>
      <c r="B12" s="27">
        <f>'Budget Summary'!F17</f>
        <v>0</v>
      </c>
      <c r="C12" s="27">
        <f>'Budget Summary'!G17</f>
        <v>0</v>
      </c>
      <c r="D12" s="27">
        <f>'Budget Summary'!I17</f>
        <v>0</v>
      </c>
      <c r="E12" s="28">
        <f t="shared" si="10"/>
        <v>0</v>
      </c>
      <c r="F12" s="24">
        <f>B12*(1+'Budget Summary'!J17)</f>
        <v>0</v>
      </c>
      <c r="G12" s="25">
        <f>ROUNDUP(C12*(1+'Budget Summary'!J17),0)</f>
        <v>0</v>
      </c>
      <c r="H12" s="25">
        <f>ROUNDUP(G12*'Budget Summary'!H17,0)</f>
        <v>0</v>
      </c>
      <c r="I12" s="28">
        <f t="shared" si="11"/>
        <v>0</v>
      </c>
      <c r="J12" s="24">
        <f>F12*(1+'Budget Summary'!J17)</f>
        <v>0</v>
      </c>
      <c r="K12" s="23">
        <f>ROUNDUP(G12*(1+'Budget Summary'!J17),0)</f>
        <v>0</v>
      </c>
      <c r="L12" s="23">
        <f>ROUNDUP(K12*'Budget Summary'!H17,0)</f>
        <v>0</v>
      </c>
      <c r="M12" s="28">
        <f t="shared" si="12"/>
        <v>0</v>
      </c>
      <c r="N12" s="24">
        <f>J12*(1+'Budget Summary'!J17)</f>
        <v>0</v>
      </c>
      <c r="O12" s="23">
        <f>ROUNDUP(K12*(1+'Budget Summary'!J17),0)</f>
        <v>0</v>
      </c>
      <c r="P12" s="23">
        <f>ROUNDUP(O12*'Budget Summary'!H17,0)</f>
        <v>0</v>
      </c>
      <c r="Q12" s="28">
        <f t="shared" si="13"/>
        <v>0</v>
      </c>
      <c r="R12" s="24">
        <f>N12*(1+'Budget Summary'!J17)</f>
        <v>0</v>
      </c>
      <c r="S12" s="23">
        <f>ROUNDUP(O12*(1+'Budget Summary'!J17),0)</f>
        <v>0</v>
      </c>
      <c r="T12" s="23">
        <f>ROUNDUP(S12*'Budget Summary'!H17,0)</f>
        <v>0</v>
      </c>
      <c r="U12" s="27">
        <f t="shared" si="14"/>
        <v>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</row>
    <row r="13" spans="1:155" s="22" customFormat="1" ht="21.75" customHeight="1" x14ac:dyDescent="0.2">
      <c r="A13" s="26" t="str">
        <f>'Budget Summary'!A18</f>
        <v>Test Test</v>
      </c>
      <c r="B13" s="27">
        <f>'Budget Summary'!F18</f>
        <v>0</v>
      </c>
      <c r="C13" s="27">
        <f>'Budget Summary'!G18</f>
        <v>0</v>
      </c>
      <c r="D13" s="27">
        <f>'Budget Summary'!I18</f>
        <v>0</v>
      </c>
      <c r="E13" s="28">
        <f t="shared" si="10"/>
        <v>0</v>
      </c>
      <c r="F13" s="24">
        <f>B13*(1+'Budget Summary'!J18)</f>
        <v>0</v>
      </c>
      <c r="G13" s="25">
        <f>ROUNDUP(C13*(1+'Budget Summary'!J18),0)</f>
        <v>0</v>
      </c>
      <c r="H13" s="25">
        <f>ROUNDUP(G13*'Budget Summary'!H18,0)</f>
        <v>0</v>
      </c>
      <c r="I13" s="28">
        <f t="shared" si="11"/>
        <v>0</v>
      </c>
      <c r="J13" s="24">
        <f>F13*(1+'Budget Summary'!J18)</f>
        <v>0</v>
      </c>
      <c r="K13" s="23">
        <f>ROUNDUP(G13*(1+'Budget Summary'!J18),0)</f>
        <v>0</v>
      </c>
      <c r="L13" s="23">
        <f>ROUNDUP(K13*'Budget Summary'!H18,0)</f>
        <v>0</v>
      </c>
      <c r="M13" s="28">
        <f t="shared" si="12"/>
        <v>0</v>
      </c>
      <c r="N13" s="24">
        <f>J13*(1+'Budget Summary'!J18)</f>
        <v>0</v>
      </c>
      <c r="O13" s="23">
        <f>ROUNDUP(K13*(1+'Budget Summary'!J18),0)</f>
        <v>0</v>
      </c>
      <c r="P13" s="23">
        <f>ROUNDUP(O13*'Budget Summary'!H18,0)</f>
        <v>0</v>
      </c>
      <c r="Q13" s="28">
        <f t="shared" si="13"/>
        <v>0</v>
      </c>
      <c r="R13" s="24">
        <f>N13*(1+'Budget Summary'!J18)</f>
        <v>0</v>
      </c>
      <c r="S13" s="23">
        <f>ROUNDUP(O13*(1+'Budget Summary'!J18),0)</f>
        <v>0</v>
      </c>
      <c r="T13" s="23">
        <f>ROUNDUP(S13*'Budget Summary'!H18,0)</f>
        <v>0</v>
      </c>
      <c r="U13" s="27">
        <f t="shared" si="14"/>
        <v>0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</row>
    <row r="14" spans="1:155" s="22" customFormat="1" ht="21.75" customHeight="1" x14ac:dyDescent="0.2">
      <c r="A14" s="26" t="str">
        <f>'Budget Summary'!A19</f>
        <v>Test Test</v>
      </c>
      <c r="B14" s="27">
        <f>'Budget Summary'!F19</f>
        <v>0</v>
      </c>
      <c r="C14" s="27">
        <f>'Budget Summary'!G19</f>
        <v>0</v>
      </c>
      <c r="D14" s="27">
        <f>'Budget Summary'!I19</f>
        <v>0</v>
      </c>
      <c r="E14" s="28">
        <f t="shared" si="10"/>
        <v>0</v>
      </c>
      <c r="F14" s="24">
        <f>B14*(1+'Budget Summary'!J19)</f>
        <v>0</v>
      </c>
      <c r="G14" s="25">
        <f>ROUNDUP(C14*(1+'Budget Summary'!J19),0)</f>
        <v>0</v>
      </c>
      <c r="H14" s="25">
        <f>ROUNDUP(G14*'Budget Summary'!H19,0)</f>
        <v>0</v>
      </c>
      <c r="I14" s="28">
        <f t="shared" si="11"/>
        <v>0</v>
      </c>
      <c r="J14" s="24">
        <f>F14*(1+'Budget Summary'!J19)</f>
        <v>0</v>
      </c>
      <c r="K14" s="23">
        <f>ROUNDUP(G14*(1+'Budget Summary'!J19),0)</f>
        <v>0</v>
      </c>
      <c r="L14" s="23">
        <f>ROUNDUP(K14*'Budget Summary'!H19,0)</f>
        <v>0</v>
      </c>
      <c r="M14" s="28">
        <f t="shared" si="12"/>
        <v>0</v>
      </c>
      <c r="N14" s="24">
        <f>J14*(1+'Budget Summary'!J19)</f>
        <v>0</v>
      </c>
      <c r="O14" s="23">
        <f>ROUNDUP(K14*(1+'Budget Summary'!J19),0)</f>
        <v>0</v>
      </c>
      <c r="P14" s="23">
        <f>ROUNDUP(O14*'Budget Summary'!H19,0)</f>
        <v>0</v>
      </c>
      <c r="Q14" s="28">
        <f t="shared" si="13"/>
        <v>0</v>
      </c>
      <c r="R14" s="24">
        <f>N14*(1+'Budget Summary'!J19)</f>
        <v>0</v>
      </c>
      <c r="S14" s="23">
        <f>ROUNDUP(O14*(1+'Budget Summary'!J19),0)</f>
        <v>0</v>
      </c>
      <c r="T14" s="23">
        <f>ROUNDUP(S14*'Budget Summary'!H19,0)</f>
        <v>0</v>
      </c>
      <c r="U14" s="27">
        <f t="shared" si="14"/>
        <v>0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</row>
    <row r="15" spans="1:155" s="22" customFormat="1" ht="21.75" customHeight="1" x14ac:dyDescent="0.2">
      <c r="A15" s="26" t="str">
        <f>'Budget Summary'!A20</f>
        <v>Test Test</v>
      </c>
      <c r="B15" s="27">
        <f>'Budget Summary'!F20</f>
        <v>0</v>
      </c>
      <c r="C15" s="27">
        <f>'Budget Summary'!G20</f>
        <v>0</v>
      </c>
      <c r="D15" s="27">
        <f>'Budget Summary'!I20</f>
        <v>0</v>
      </c>
      <c r="E15" s="28">
        <f t="shared" si="10"/>
        <v>0</v>
      </c>
      <c r="F15" s="24">
        <f>B15*(1+'Budget Summary'!J20)</f>
        <v>0</v>
      </c>
      <c r="G15" s="25">
        <f>ROUNDUP(C15*(1+'Budget Summary'!J20),0)</f>
        <v>0</v>
      </c>
      <c r="H15" s="25">
        <f>ROUNDUP(G15*'Budget Summary'!H20,0)</f>
        <v>0</v>
      </c>
      <c r="I15" s="28">
        <f t="shared" si="11"/>
        <v>0</v>
      </c>
      <c r="J15" s="24">
        <f>F15*(1+'Budget Summary'!J20)</f>
        <v>0</v>
      </c>
      <c r="K15" s="23">
        <f>ROUNDUP(G15*(1+'Budget Summary'!J20),0)</f>
        <v>0</v>
      </c>
      <c r="L15" s="23">
        <f>ROUNDUP(K15*'Budget Summary'!H20,0)</f>
        <v>0</v>
      </c>
      <c r="M15" s="28">
        <f t="shared" si="12"/>
        <v>0</v>
      </c>
      <c r="N15" s="24">
        <f>J15*(1+'Budget Summary'!J20)</f>
        <v>0</v>
      </c>
      <c r="O15" s="23">
        <f>ROUNDUP(K15*(1+'Budget Summary'!J20),0)</f>
        <v>0</v>
      </c>
      <c r="P15" s="23">
        <f>ROUNDUP(O15*'Budget Summary'!H20,0)</f>
        <v>0</v>
      </c>
      <c r="Q15" s="28">
        <f t="shared" si="13"/>
        <v>0</v>
      </c>
      <c r="R15" s="24">
        <f>N15*(1+'Budget Summary'!J20)</f>
        <v>0</v>
      </c>
      <c r="S15" s="23">
        <f>ROUNDUP(O15*(1+'Budget Summary'!J20),0)</f>
        <v>0</v>
      </c>
      <c r="T15" s="23">
        <f>ROUNDUP(S15*'Budget Summary'!H20,0)</f>
        <v>0</v>
      </c>
      <c r="U15" s="27">
        <f t="shared" si="14"/>
        <v>0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</row>
    <row r="16" spans="1:155" s="29" customFormat="1" ht="21.75" customHeight="1" x14ac:dyDescent="0.2">
      <c r="A16" s="29" t="str">
        <f>'Budget Summary'!A21</f>
        <v>Test Test</v>
      </c>
      <c r="B16" s="30">
        <f>'Budget Summary'!F21</f>
        <v>0</v>
      </c>
      <c r="C16" s="31">
        <f>'Budget Summary'!G21</f>
        <v>0</v>
      </c>
      <c r="D16" s="31">
        <f>'Budget Summary'!I21</f>
        <v>0</v>
      </c>
      <c r="E16" s="31">
        <f>C16+D16</f>
        <v>0</v>
      </c>
      <c r="F16" s="24">
        <f>B16*(1+'Budget Summary'!J21)</f>
        <v>0</v>
      </c>
      <c r="G16" s="25">
        <f>ROUNDUP(C16*(1+'Budget Summary'!J21),0)</f>
        <v>0</v>
      </c>
      <c r="H16" s="25">
        <f>ROUNDUP(G16*'Budget Summary'!H21,0)</f>
        <v>0</v>
      </c>
      <c r="I16" s="31">
        <f>G16+H16</f>
        <v>0</v>
      </c>
      <c r="J16" s="24">
        <f>F16*(1+'Budget Summary'!J21)</f>
        <v>0</v>
      </c>
      <c r="K16" s="23">
        <f>ROUNDUP(G16*(1+'Budget Summary'!J21),0)</f>
        <v>0</v>
      </c>
      <c r="L16" s="23">
        <f>ROUNDUP(K16*'Budget Summary'!H21,0)</f>
        <v>0</v>
      </c>
      <c r="M16" s="31">
        <f>SUM(K16:L16)</f>
        <v>0</v>
      </c>
      <c r="N16" s="24">
        <f>J16*(1+'Budget Summary'!J21)</f>
        <v>0</v>
      </c>
      <c r="O16" s="23">
        <f>ROUNDUP(K16*(1+'Budget Summary'!J21),0)</f>
        <v>0</v>
      </c>
      <c r="P16" s="23">
        <f>ROUNDUP(O16*'Budget Summary'!H21,0)</f>
        <v>0</v>
      </c>
      <c r="Q16" s="31">
        <f>SUM(O16:P16)</f>
        <v>0</v>
      </c>
      <c r="R16" s="24">
        <f>N16*(1+'Budget Summary'!J21)</f>
        <v>0</v>
      </c>
      <c r="S16" s="23">
        <f>ROUNDUP(O16*(1+'Budget Summary'!J21),0)</f>
        <v>0</v>
      </c>
      <c r="T16" s="23">
        <f>ROUNDUP(S16*'Budget Summary'!H21,0)</f>
        <v>0</v>
      </c>
      <c r="U16" s="30">
        <f>SUM(S16:T16)</f>
        <v>0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</row>
    <row r="17" spans="1:23" ht="21.75" customHeight="1" thickBot="1" x14ac:dyDescent="0.25">
      <c r="A17" s="18" t="s">
        <v>46</v>
      </c>
      <c r="B17" s="21"/>
      <c r="C17" s="15">
        <f>ROUNDUP(SUM(C3:C16),0)</f>
        <v>0</v>
      </c>
      <c r="D17" s="15">
        <f>ROUNDUP(SUM(D3:D16),0)</f>
        <v>0</v>
      </c>
      <c r="E17" s="15">
        <f>ROUNDUP(SUM(E3:E16),0)</f>
        <v>0</v>
      </c>
      <c r="F17" s="18"/>
      <c r="G17" s="15">
        <f>ROUNDUP(SUM(G3:G16),0)</f>
        <v>0</v>
      </c>
      <c r="H17" s="15">
        <f>ROUNDUP(SUM(H3:H16),0)</f>
        <v>0</v>
      </c>
      <c r="I17" s="15">
        <f>ROUNDUP(SUM(I3:I16),0)</f>
        <v>0</v>
      </c>
      <c r="J17" s="18"/>
      <c r="K17" s="15">
        <f>ROUNDUP(SUM(K3:K16),0)</f>
        <v>0</v>
      </c>
      <c r="L17" s="15">
        <f>ROUNDUP(SUM(L3:L16),0)</f>
        <v>0</v>
      </c>
      <c r="M17" s="15">
        <f>ROUNDUP(SUM(M3:M16),0)</f>
        <v>0</v>
      </c>
      <c r="N17" s="18"/>
      <c r="O17" s="15">
        <f>ROUNDUP(SUM(O3:O16),0)</f>
        <v>0</v>
      </c>
      <c r="P17" s="15">
        <f>ROUNDUP(SUM(P3:P16),0)</f>
        <v>0</v>
      </c>
      <c r="Q17" s="15">
        <f>ROUNDUP(SUM(Q3:Q16),0)</f>
        <v>0</v>
      </c>
      <c r="R17" s="18"/>
      <c r="S17" s="15">
        <f>ROUNDUP(SUM(S3:S16),0)</f>
        <v>0</v>
      </c>
      <c r="T17" s="15">
        <f>ROUNDUP(SUM(T3:T16),0)</f>
        <v>0</v>
      </c>
      <c r="U17" s="15">
        <f>ROUNDUP(SUM(U3:U16),0)</f>
        <v>0</v>
      </c>
      <c r="V17" s="14">
        <f>E17+I17+M17+Q17+U17</f>
        <v>0</v>
      </c>
      <c r="W17" s="9"/>
    </row>
    <row r="18" spans="1:23" ht="13.5" thickBot="1" x14ac:dyDescent="0.25">
      <c r="A18" s="86" t="s">
        <v>33</v>
      </c>
      <c r="B18" s="360" t="s">
        <v>34</v>
      </c>
      <c r="C18" s="361"/>
      <c r="D18" s="361"/>
      <c r="E18" s="362"/>
      <c r="F18" s="360" t="s">
        <v>37</v>
      </c>
      <c r="G18" s="361"/>
      <c r="H18" s="361"/>
      <c r="I18" s="362"/>
      <c r="J18" s="360" t="s">
        <v>38</v>
      </c>
      <c r="K18" s="361"/>
      <c r="L18" s="361"/>
      <c r="M18" s="362"/>
      <c r="N18" s="360" t="s">
        <v>39</v>
      </c>
      <c r="O18" s="361"/>
      <c r="P18" s="361"/>
      <c r="Q18" s="362"/>
      <c r="R18" s="360" t="s">
        <v>40</v>
      </c>
      <c r="S18" s="361"/>
      <c r="T18" s="361"/>
      <c r="U18" s="362"/>
    </row>
  </sheetData>
  <mergeCells count="10">
    <mergeCell ref="R1:U1"/>
    <mergeCell ref="B1:E1"/>
    <mergeCell ref="F1:I1"/>
    <mergeCell ref="J1:M1"/>
    <mergeCell ref="N1:Q1"/>
    <mergeCell ref="B18:E18"/>
    <mergeCell ref="F18:I18"/>
    <mergeCell ref="J18:M18"/>
    <mergeCell ref="N18:Q18"/>
    <mergeCell ref="R18:U18"/>
  </mergeCells>
  <phoneticPr fontId="0" type="noConversion"/>
  <pageMargins left="0.5" right="0.5" top="0.5" bottom="0.5" header="0" footer="0"/>
  <pageSetup scale="48" orientation="landscape" r:id="rId1"/>
  <headerFooter alignWithMargins="0">
    <oddFooter>&amp;L&amp;F&amp;R&amp;D&amp;T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Words xmlns="036969C5-C7DC-4171-A5C9-7FA4A15CE162">Non-Mod Multi-Sub</Key_x0020_Words>
    <Description0 xmlns="036969C5-C7DC-4171-A5C9-7FA4A15CE162">NIH Non-Modular Budget Template with multiple subs</Description0>
    <Status xmlns="036969C5-C7DC-4171-A5C9-7FA4A15CE162">Draft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96903DCC77141A5C97FA4A15CE162" ma:contentTypeVersion="1" ma:contentTypeDescription="Create a new document." ma:contentTypeScope="" ma:versionID="5b409ac839cd61548677085916a5a1be">
  <xsd:schema xmlns:xsd="http://www.w3.org/2001/XMLSchema" xmlns:p="http://schemas.microsoft.com/office/2006/metadata/properties" xmlns:ns2="036969C5-C7DC-4171-A5C9-7FA4A15CE162" targetNamespace="http://schemas.microsoft.com/office/2006/metadata/properties" ma:root="true" ma:fieldsID="fd5c492a976bd075f20481c86b34b045" ns2:_="">
    <xsd:import namespace="036969C5-C7DC-4171-A5C9-7FA4A15CE162"/>
    <xsd:element name="properties">
      <xsd:complexType>
        <xsd:sequence>
          <xsd:element name="documentManagement">
            <xsd:complexType>
              <xsd:all>
                <xsd:element ref="ns2:Key_x0020_Words"/>
                <xsd:element ref="ns2:Description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36969C5-C7DC-4171-A5C9-7FA4A15CE162" elementFormDefault="qualified">
    <xsd:import namespace="http://schemas.microsoft.com/office/2006/documentManagement/types"/>
    <xsd:element name="Key_x0020_Words" ma:index="8" ma:displayName="KeyWords" ma:default="" ma:internalName="Key_x0020_Words">
      <xsd:simpleType>
        <xsd:restriction base="dms:Text">
          <xsd:maxLength value="255"/>
        </xsd:restriction>
      </xsd:simpleType>
    </xsd:element>
    <xsd:element name="Description0" ma:index="9" ma:displayName="Description" ma:default="" ma:internalName="Description0">
      <xsd:simpleType>
        <xsd:restriction base="dms:Note"/>
      </xsd:simpleType>
    </xsd:element>
    <xsd:element name="Status" ma:index="10" ma:displayName="Status" ma:default="&lt;classify me!&gt;" ma:format="RadioButtons" ma:internalName="Status">
      <xsd:simpleType>
        <xsd:restriction base="dms:Choice">
          <xsd:enumeration value="&lt;classify me!&gt;"/>
          <xsd:enumeration value="Draft"/>
          <xsd:enumeration value="In Review"/>
          <xsd:enumeration value="Current Edition"/>
          <xsd:enumeration value="Final"/>
          <xsd:enumeration value="Archive Version"/>
          <xsd:enumeration value="Submitted"/>
          <xsd:enumeration value="Pending"/>
          <xsd:enumeration value="Approved"/>
          <xsd:enumeration value="Rejected-Need to resubm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AA944-3ED8-4B36-B755-39B4BB27AA5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E80592C-FF11-4BD1-B9BB-33180B8C0B30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036969C5-C7DC-4171-A5C9-7FA4A15CE162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4D8AD4-D984-4A6E-86DE-8A0D5EB05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969C5-C7DC-4171-A5C9-7FA4A15CE16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2C19ECE-7418-4217-B7B0-2838E71C93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</vt:lpstr>
      <vt:lpstr>Personnel - Effort</vt:lpstr>
      <vt:lpstr>Salary Calculations Yr1-Yr5</vt:lpstr>
      <vt:lpstr>'Budget Summary'!Print_Area</vt:lpstr>
      <vt:lpstr>'Personnel - Effort'!Print_Area</vt:lpstr>
      <vt:lpstr>'Salary Calculations Yr1-Yr5'!Print_Area</vt:lpstr>
    </vt:vector>
  </TitlesOfParts>
  <Manager>David Jaquez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Jaquez</dc:creator>
  <cp:lastModifiedBy>David A. Jaquez, Director Research Admin</cp:lastModifiedBy>
  <cp:lastPrinted>2020-10-21T19:23:55Z</cp:lastPrinted>
  <dcterms:created xsi:type="dcterms:W3CDTF">1997-09-18T19:54:31Z</dcterms:created>
  <dcterms:modified xsi:type="dcterms:W3CDTF">2021-06-23T15:50:39Z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2163500.00000000</vt:lpwstr>
  </property>
</Properties>
</file>